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Gia Block A" sheetId="1" r:id="rId1"/>
    <sheet name="Giá Block B" sheetId="2" r:id="rId2"/>
    <sheet name="Chuong trinh thue lai Block B" sheetId="3" r:id="rId3"/>
    <sheet name="Noi that Block B" sheetId="4" r:id="rId4"/>
    <sheet name="Sheet1" sheetId="5" r:id="rId5"/>
  </sheets>
  <definedNames>
    <definedName name="_xlnm.Print_Area" localSheetId="2">'Chuong trinh thue lai Block B'!$A$1:$J$26</definedName>
    <definedName name="_xlnm.Print_Area" localSheetId="0">'Gia Block A'!$A$1:$J$33</definedName>
    <definedName name="_xlnm.Print_Area" localSheetId="1">'Giá Block B'!$B$1:$K$33</definedName>
    <definedName name="_xlnm.Print_Area" localSheetId="3">'Noi that Block B'!$A$1:$G$48</definedName>
  </definedNames>
  <calcPr fullCalcOnLoad="1"/>
</workbook>
</file>

<file path=xl/sharedStrings.xml><?xml version="1.0" encoding="utf-8"?>
<sst xmlns="http://schemas.openxmlformats.org/spreadsheetml/2006/main" count="162" uniqueCount="109">
  <si>
    <t>Đặt cọc</t>
  </si>
  <si>
    <t>70%</t>
  </si>
  <si>
    <t>Thông báo bàn giao căn hộ</t>
  </si>
  <si>
    <t>Thông báo bàn giao chủ quyền</t>
  </si>
  <si>
    <t>GIÁ TRỊ THANH TOÁN THỰC TẾ</t>
  </si>
  <si>
    <t>TẦNG</t>
  </si>
  <si>
    <t>DiỆN TÍCH</t>
  </si>
  <si>
    <t>ĐƠN GIÁ/ M2</t>
  </si>
  <si>
    <t>VAT</t>
  </si>
  <si>
    <t>LẦN 1</t>
  </si>
  <si>
    <t>TỪ 4 ĐẾN 9</t>
  </si>
  <si>
    <t>TỪ 10 ĐẾN 15</t>
  </si>
  <si>
    <t>TỪ 16 ĐẾN 21</t>
  </si>
  <si>
    <t>TỪ 22 ĐẾN 27</t>
  </si>
  <si>
    <t>TỪ 28 ĐẾN 32</t>
  </si>
  <si>
    <t>LẦN 2
( ĐỦ 70%)</t>
  </si>
  <si>
    <t>LẦN 4
(5%)</t>
  </si>
  <si>
    <t>LẦN 3
( 25%)</t>
  </si>
  <si>
    <t>GIÁ TRỊ 
CĂN HỘ</t>
  </si>
  <si>
    <t>SÀN GIAO DỊCH BĐS THIÊN KIM ĐÀ NẴNG</t>
  </si>
  <si>
    <t>114 - 116 Nguyễn Văn Linh - Đà Nẵng</t>
  </si>
  <si>
    <t>Tel: 05113.222.888 - 0907.222.888</t>
  </si>
  <si>
    <t>www.thienkimreal.com</t>
  </si>
  <si>
    <t>THỜI GIAN</t>
  </si>
  <si>
    <t>SỐ TiỀN ĐÓNG</t>
  </si>
  <si>
    <t>THUẾ 
GTGT</t>
  </si>
  <si>
    <t>GHI CHÚ</t>
  </si>
  <si>
    <t>LẦN 
THANH TOÁN</t>
  </si>
  <si>
    <t>TỔNG GIÁ TRỊ 
CĂN HỘ</t>
  </si>
  <si>
    <t>DiỆN 
TÍCH</t>
  </si>
  <si>
    <t>Đóng đủ 70%</t>
  </si>
  <si>
    <t>100,000,000</t>
  </si>
  <si>
    <t>Website: www.thienkimreal.com</t>
  </si>
  <si>
    <t>Hotline: 0907 222 888</t>
  </si>
  <si>
    <t>Hotline:               0907 222 888</t>
  </si>
  <si>
    <t xml:space="preserve">PHƯƠNG THỨC THANH TOÁN </t>
  </si>
  <si>
    <t>Lần thanh toán</t>
  </si>
  <si>
    <t>Thời gian</t>
  </si>
  <si>
    <t>Số tiền căn hộ</t>
  </si>
  <si>
    <t>Thuế GTGT</t>
  </si>
  <si>
    <t>Ghi chú</t>
  </si>
  <si>
    <t>Đóng đủ
30%</t>
  </si>
  <si>
    <t>30%</t>
  </si>
  <si>
    <t>GIÁ TRỊ THANH TOÁN THỰC TẾ BLOCK B  ( * )</t>
  </si>
  <si>
    <t>DIỄN TÍCH</t>
  </si>
  <si>
    <t>TỔNG GIÁ TRỊ CĂN HỘ</t>
  </si>
  <si>
    <t>LẦN 2
( ĐỦ 30%)</t>
  </si>
  <si>
    <t>LẦN 3
( 65%)</t>
  </si>
  <si>
    <t>LẦN 4
 (5%)</t>
  </si>
  <si>
    <t>TỪ 16 ĐẾN 20</t>
  </si>
  <si>
    <t>TỪ 21 ĐẾN 32</t>
  </si>
  <si>
    <r>
      <t xml:space="preserve">( * ) : </t>
    </r>
    <r>
      <rPr>
        <b/>
        <i/>
        <sz val="10"/>
        <rFont val="Arial"/>
        <family val="2"/>
      </rPr>
      <t>Giá  trên chưa bao gồm 2% kinh phí bảo trì</t>
    </r>
  </si>
  <si>
    <t>GIÁ TRỊ ĐẦU TƯ CĂN HỘ CHO THUÊ TẠI BLOCK B  (*)</t>
  </si>
  <si>
    <t>TỔNG GIÁ 
TRỊ CĂN HỘ</t>
  </si>
  <si>
    <t>NỘI THẤT 1</t>
  </si>
  <si>
    <t>NỘI THẤT 2</t>
  </si>
  <si>
    <t>TỔNG CỘNG 1</t>
  </si>
  <si>
    <t>TỔNG CỘNG 2</t>
  </si>
  <si>
    <t>STT</t>
  </si>
  <si>
    <t>12 tháng</t>
  </si>
  <si>
    <t>2% kinh phí bảo trì</t>
  </si>
  <si>
    <t>Tên sản phẩm</t>
  </si>
  <si>
    <t>SL</t>
  </si>
  <si>
    <t>Đơn Giá 1</t>
  </si>
  <si>
    <t>Đơn Giá 2</t>
  </si>
  <si>
    <t>Thành Tiền 1</t>
  </si>
  <si>
    <t>Thành Tiền 2</t>
  </si>
  <si>
    <t xml:space="preserve">  Salon / sofa</t>
  </si>
  <si>
    <t xml:space="preserve">  Gường</t>
  </si>
  <si>
    <t xml:space="preserve">  Nệm</t>
  </si>
  <si>
    <t xml:space="preserve">  Bộ bàn ăn</t>
  </si>
  <si>
    <t xml:space="preserve">  Kệ Ti Vi</t>
  </si>
  <si>
    <t xml:space="preserve">  Bàn trang điểm</t>
  </si>
  <si>
    <t xml:space="preserve">  Tủ đầu gường</t>
  </si>
  <si>
    <t xml:space="preserve">  Rèm cửa</t>
  </si>
  <si>
    <t xml:space="preserve">  Ti vi</t>
  </si>
  <si>
    <t xml:space="preserve">  Máy lạnh</t>
  </si>
  <si>
    <t xml:space="preserve">  Máy giặt</t>
  </si>
  <si>
    <t xml:space="preserve">  Tủ lạnh</t>
  </si>
  <si>
    <t xml:space="preserve">  Máy nước nóng</t>
  </si>
  <si>
    <t xml:space="preserve">  Bếp gas</t>
  </si>
  <si>
    <t>TỔNG CỘNG</t>
  </si>
  <si>
    <t xml:space="preserve">* áp dụng cho các căn hộ thuê lại ở Block B HAGL Bàu thặc gián </t>
  </si>
  <si>
    <t xml:space="preserve">* Áp dụng cho các căn hộ thuê lại ở Block B HAGL Bàu thạc gián </t>
  </si>
  <si>
    <t xml:space="preserve">          114 - 116 Nguyễn Văn Linh - Đà Nẵng</t>
  </si>
  <si>
    <t xml:space="preserve">          Tel: 05113.222.888 - 0907.222.888</t>
  </si>
  <si>
    <t xml:space="preserve">          www.thienkimreal.com</t>
  </si>
  <si>
    <t xml:space="preserve">        SÀN GIAO DỊCH BĐS THIÊN KIM ĐÀ NẴNG</t>
  </si>
  <si>
    <r>
      <t xml:space="preserve">( * ) : </t>
    </r>
    <r>
      <rPr>
        <b/>
        <i/>
        <sz val="10"/>
        <rFont val="Arial"/>
        <family val="2"/>
      </rPr>
      <t xml:space="preserve">Giá  trên chưa bao gồm 2% kinh phí bảo trì </t>
    </r>
  </si>
  <si>
    <t>GIÁ HAGL THUÊ LẠI CĂN HỘ - BẮT BUỘC ĐẦU TƯ NỘI THẤT</t>
  </si>
  <si>
    <t xml:space="preserve"> </t>
  </si>
  <si>
    <t>TỪ 
21 ĐẾN 32</t>
  </si>
  <si>
    <t>TẦNG 20</t>
  </si>
  <si>
    <t>GIÁ/ M2</t>
  </si>
  <si>
    <t>Giá thuê 
/ 1 tháng</t>
  </si>
  <si>
    <t>* PHÍ TIỆN ÍCH</t>
  </si>
  <si>
    <r>
      <t xml:space="preserve">                 -   </t>
    </r>
    <r>
      <rPr>
        <b/>
        <sz val="11"/>
        <color indexed="8"/>
        <rFont val="Arial"/>
        <family val="2"/>
      </rPr>
      <t xml:space="preserve">Phí bảo trì: </t>
    </r>
    <r>
      <rPr>
        <sz val="11"/>
        <color indexed="8"/>
        <rFont val="Arial"/>
        <family val="2"/>
      </rPr>
      <t xml:space="preserve">2%/ giá chưa VAT của căn hộ
                 -   </t>
    </r>
    <r>
      <rPr>
        <b/>
        <sz val="11"/>
        <color indexed="8"/>
        <rFont val="Arial"/>
        <family val="2"/>
      </rPr>
      <t xml:space="preserve">Phí sinh hoạt </t>
    </r>
    <r>
      <rPr>
        <sz val="11"/>
        <color indexed="8"/>
        <rFont val="Arial"/>
        <family val="2"/>
      </rPr>
      <t xml:space="preserve">4.000đ/m2, trong năm 2013 miễn phí phí sinh hoạt.
                 -   </t>
    </r>
    <r>
      <rPr>
        <b/>
        <sz val="11"/>
        <color indexed="8"/>
        <rFont val="Arial"/>
        <family val="2"/>
      </rPr>
      <t xml:space="preserve">Phí ôtô: </t>
    </r>
    <r>
      <rPr>
        <sz val="11"/>
        <color indexed="8"/>
        <rFont val="Arial"/>
        <family val="2"/>
      </rPr>
      <t xml:space="preserve">300 ngàn/chiếc/ tháng
                 -   </t>
    </r>
    <r>
      <rPr>
        <b/>
        <sz val="11"/>
        <color indexed="8"/>
        <rFont val="Arial"/>
        <family val="2"/>
      </rPr>
      <t xml:space="preserve">Xe máy: </t>
    </r>
    <r>
      <rPr>
        <sz val="11"/>
        <color indexed="8"/>
        <rFont val="Arial"/>
        <family val="2"/>
      </rPr>
      <t xml:space="preserve">50.000/chiếc
                 -   </t>
    </r>
    <r>
      <rPr>
        <b/>
        <sz val="11"/>
        <color indexed="8"/>
        <rFont val="Arial"/>
        <family val="2"/>
      </rPr>
      <t xml:space="preserve">Điện nước: </t>
    </r>
    <r>
      <rPr>
        <sz val="11"/>
        <color indexed="8"/>
        <rFont val="Arial"/>
        <family val="2"/>
      </rPr>
      <t>Tính theo giá nhà nước,</t>
    </r>
  </si>
  <si>
    <t xml:space="preserve">Ký hợp đồng                                          </t>
  </si>
  <si>
    <t>( sau ngày đặt cọc 15 ngày)</t>
  </si>
  <si>
    <t>Nhận bàn giao căn hộ</t>
  </si>
  <si>
    <r>
      <t xml:space="preserve">BẢNG GIÁ HOÀNG ANH GIA LAI
BÀU THẠC GIÁN - </t>
    </r>
    <r>
      <rPr>
        <b/>
        <sz val="16"/>
        <color indexed="60"/>
        <rFont val="Arial"/>
        <family val="2"/>
      </rPr>
      <t>BLOCK B</t>
    </r>
  </si>
  <si>
    <r>
      <t xml:space="preserve">BẢNG GIÁ HOÀNG ANH GIA LAI
BÀU THẠC GIÁN - </t>
    </r>
    <r>
      <rPr>
        <b/>
        <sz val="16"/>
        <color indexed="60"/>
        <rFont val="Arial"/>
        <family val="2"/>
      </rPr>
      <t>BLOCK A</t>
    </r>
  </si>
  <si>
    <t xml:space="preserve">Ký hợp đồng                                         </t>
  </si>
  <si>
    <t>( tối đa 2 tháng từ ngày ký HĐ )</t>
  </si>
  <si>
    <r>
      <rPr>
        <sz val="11"/>
        <color indexed="56"/>
        <rFont val="Arial"/>
        <family val="2"/>
      </rPr>
      <t>* Căn hộ thuộc Block A đã hoàn thành</t>
    </r>
    <r>
      <rPr>
        <sz val="11"/>
        <color indexed="8"/>
        <rFont val="Arial"/>
        <family val="2"/>
      </rPr>
      <t>, vì vậy khách hàng có thể đóng tiền lần 2 và lần 3 tách biệt, hoặc đóng chung 1 lần để nhận bàn giao ngay căn hộ</t>
    </r>
  </si>
  <si>
    <r>
      <rPr>
        <b/>
        <sz val="11"/>
        <color indexed="60"/>
        <rFont val="Arial"/>
        <family val="2"/>
      </rPr>
      <t xml:space="preserve">GÓI NỘI THẤT </t>
    </r>
    <r>
      <rPr>
        <b/>
        <sz val="11"/>
        <rFont val="Arial"/>
        <family val="2"/>
      </rPr>
      <t xml:space="preserve">
</t>
    </r>
    <r>
      <rPr>
        <b/>
        <sz val="11"/>
        <color indexed="60"/>
        <rFont val="Arial"/>
        <family val="2"/>
      </rPr>
      <t>Căn hộ 3 phòng ngủ  -</t>
    </r>
    <r>
      <rPr>
        <b/>
        <sz val="11"/>
        <color indexed="56"/>
        <rFont val="Arial"/>
        <family val="2"/>
      </rPr>
      <t xml:space="preserve"> Block B</t>
    </r>
    <r>
      <rPr>
        <b/>
        <sz val="11"/>
        <color indexed="60"/>
        <rFont val="Arial"/>
        <family val="2"/>
      </rPr>
      <t xml:space="preserve">
</t>
    </r>
    <r>
      <rPr>
        <b/>
        <sz val="11"/>
        <color indexed="56"/>
        <rFont val="Arial"/>
        <family val="2"/>
      </rPr>
      <t>Chương trình cho thuê lại</t>
    </r>
  </si>
  <si>
    <r>
      <rPr>
        <b/>
        <sz val="11"/>
        <color indexed="60"/>
        <rFont val="Arial"/>
        <family val="2"/>
      </rPr>
      <t xml:space="preserve">GÓI NỘI THẤT </t>
    </r>
    <r>
      <rPr>
        <b/>
        <sz val="11"/>
        <rFont val="Arial"/>
        <family val="2"/>
      </rPr>
      <t xml:space="preserve">
</t>
    </r>
    <r>
      <rPr>
        <b/>
        <sz val="11"/>
        <color indexed="60"/>
        <rFont val="Arial"/>
        <family val="2"/>
      </rPr>
      <t xml:space="preserve">Căn hộ 2 phòng ngủ  </t>
    </r>
    <r>
      <rPr>
        <b/>
        <sz val="11"/>
        <color indexed="56"/>
        <rFont val="Arial"/>
        <family val="2"/>
      </rPr>
      <t>- Block B</t>
    </r>
    <r>
      <rPr>
        <b/>
        <sz val="11"/>
        <color indexed="60"/>
        <rFont val="Arial"/>
        <family val="2"/>
      </rPr>
      <t xml:space="preserve">
</t>
    </r>
    <r>
      <rPr>
        <b/>
        <sz val="11"/>
        <color indexed="56"/>
        <rFont val="Arial"/>
        <family val="2"/>
      </rPr>
      <t>Chương trình cho thuê lại</t>
    </r>
  </si>
  <si>
    <t>* Chỉ bắt buộc với hàng nội thất, khách có thể tự mua sắm hàng điện máy.</t>
  </si>
  <si>
    <t>( * ) Để tham gia chương trình thuê lại, khách hàng bắt buộc phải đầu tư nội thất Hoàng Anh Gia Lai.
( * ) Không bắt buộc đối với hàng điện máy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</si>
</sst>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21"/>
      <name val="Arial"/>
      <family val="2"/>
    </font>
    <font>
      <sz val="12"/>
      <name val="VN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60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1"/>
      <name val="Tahoma"/>
      <family val="2"/>
    </font>
    <font>
      <b/>
      <sz val="10"/>
      <color indexed="8"/>
      <name val="Calibri"/>
      <family val="2"/>
    </font>
    <font>
      <b/>
      <sz val="10"/>
      <color indexed="21"/>
      <name val="Tahoma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1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8" tint="-0.4999699890613556"/>
      <name val="Tahoma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8" tint="-0.4999699890613556"/>
      <name val="Tahoma"/>
      <family val="2"/>
    </font>
    <font>
      <b/>
      <sz val="9"/>
      <color theme="1"/>
      <name val="Arial"/>
      <family val="2"/>
    </font>
    <font>
      <b/>
      <sz val="10"/>
      <color theme="4" tint="-0.4999699890613556"/>
      <name val="Arial"/>
      <family val="2"/>
    </font>
    <font>
      <u val="single"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theme="3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thick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ck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ck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 style="thin"/>
      <top style="thin"/>
      <bottom/>
    </border>
    <border>
      <left style="thin"/>
      <right style="thick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73" fontId="65" fillId="0" borderId="0" xfId="41" applyNumberFormat="1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173" fontId="65" fillId="0" borderId="10" xfId="41" applyNumberFormat="1" applyFont="1" applyBorder="1" applyAlignment="1">
      <alignment/>
    </xf>
    <xf numFmtId="173" fontId="65" fillId="0" borderId="11" xfId="41" applyNumberFormat="1" applyFont="1" applyBorder="1" applyAlignment="1">
      <alignment/>
    </xf>
    <xf numFmtId="0" fontId="56" fillId="0" borderId="0" xfId="55" applyAlignment="1" applyProtection="1">
      <alignment/>
      <protection/>
    </xf>
    <xf numFmtId="0" fontId="64" fillId="0" borderId="0" xfId="0" applyFont="1" applyAlignment="1">
      <alignment/>
    </xf>
    <xf numFmtId="0" fontId="64" fillId="0" borderId="0" xfId="55" applyFont="1" applyAlignment="1" applyProtection="1">
      <alignment/>
      <protection/>
    </xf>
    <xf numFmtId="0" fontId="66" fillId="0" borderId="0" xfId="0" applyFont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4" fillId="18" borderId="12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0" fontId="64" fillId="18" borderId="14" xfId="0" applyFont="1" applyFill="1" applyBorder="1" applyAlignment="1">
      <alignment/>
    </xf>
    <xf numFmtId="0" fontId="64" fillId="18" borderId="15" xfId="0" applyFont="1" applyFill="1" applyBorder="1" applyAlignment="1">
      <alignment/>
    </xf>
    <xf numFmtId="0" fontId="64" fillId="18" borderId="16" xfId="0" applyFont="1" applyFill="1" applyBorder="1" applyAlignment="1">
      <alignment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173" fontId="64" fillId="0" borderId="19" xfId="41" applyNumberFormat="1" applyFont="1" applyBorder="1" applyAlignment="1">
      <alignment/>
    </xf>
    <xf numFmtId="173" fontId="65" fillId="0" borderId="20" xfId="41" applyNumberFormat="1" applyFont="1" applyBorder="1" applyAlignment="1">
      <alignment/>
    </xf>
    <xf numFmtId="173" fontId="64" fillId="0" borderId="17" xfId="41" applyNumberFormat="1" applyFont="1" applyBorder="1" applyAlignment="1">
      <alignment/>
    </xf>
    <xf numFmtId="173" fontId="65" fillId="0" borderId="18" xfId="41" applyNumberFormat="1" applyFont="1" applyBorder="1" applyAlignment="1">
      <alignment/>
    </xf>
    <xf numFmtId="173" fontId="64" fillId="0" borderId="21" xfId="41" applyNumberFormat="1" applyFont="1" applyBorder="1" applyAlignment="1">
      <alignment/>
    </xf>
    <xf numFmtId="173" fontId="65" fillId="0" borderId="22" xfId="41" applyNumberFormat="1" applyFont="1" applyBorder="1" applyAlignment="1">
      <alignment/>
    </xf>
    <xf numFmtId="173" fontId="64" fillId="0" borderId="23" xfId="41" applyNumberFormat="1" applyFont="1" applyBorder="1" applyAlignment="1">
      <alignment/>
    </xf>
    <xf numFmtId="173" fontId="65" fillId="0" borderId="24" xfId="41" applyNumberFormat="1" applyFont="1" applyBorder="1" applyAlignment="1">
      <alignment/>
    </xf>
    <xf numFmtId="173" fontId="65" fillId="0" borderId="25" xfId="41" applyNumberFormat="1" applyFont="1" applyBorder="1" applyAlignment="1">
      <alignment/>
    </xf>
    <xf numFmtId="0" fontId="67" fillId="0" borderId="0" xfId="0" applyFont="1" applyAlignment="1">
      <alignment/>
    </xf>
    <xf numFmtId="0" fontId="7" fillId="0" borderId="0" xfId="59" applyFont="1" applyBorder="1" applyAlignment="1">
      <alignment horizontal="left"/>
      <protection/>
    </xf>
    <xf numFmtId="0" fontId="64" fillId="0" borderId="0" xfId="59" applyFont="1" applyBorder="1" applyAlignment="1">
      <alignment horizontal="right"/>
      <protection/>
    </xf>
    <xf numFmtId="0" fontId="68" fillId="0" borderId="0" xfId="55" applyFont="1" applyBorder="1" applyAlignment="1" applyProtection="1">
      <alignment horizontal="right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shrinkToFit="1"/>
      <protection/>
    </xf>
    <xf numFmtId="0" fontId="6" fillId="0" borderId="0" xfId="59" applyFont="1" applyBorder="1" applyAlignment="1">
      <alignment horizontal="center"/>
      <protection/>
    </xf>
    <xf numFmtId="3" fontId="6" fillId="0" borderId="0" xfId="59" applyNumberFormat="1" applyFont="1" applyBorder="1" applyAlignment="1">
      <alignment horizontal="right"/>
      <protection/>
    </xf>
    <xf numFmtId="0" fontId="6" fillId="0" borderId="0" xfId="59" applyFont="1" applyBorder="1" applyAlignment="1">
      <alignment/>
      <protection/>
    </xf>
    <xf numFmtId="0" fontId="6" fillId="0" borderId="0" xfId="59" applyFont="1" applyBorder="1" applyAlignment="1">
      <alignment horizontal="center" shrinkToFit="1"/>
      <protection/>
    </xf>
    <xf numFmtId="3" fontId="6" fillId="0" borderId="26" xfId="59" applyNumberFormat="1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justify"/>
      <protection/>
    </xf>
    <xf numFmtId="0" fontId="7" fillId="0" borderId="27" xfId="59" applyFont="1" applyBorder="1" applyAlignment="1">
      <alignment horizontal="center" vertical="center" shrinkToFit="1"/>
      <protection/>
    </xf>
    <xf numFmtId="0" fontId="7" fillId="0" borderId="26" xfId="59" applyFont="1" applyBorder="1" applyAlignment="1">
      <alignment horizontal="center" vertical="center" shrinkToFit="1"/>
      <protection/>
    </xf>
    <xf numFmtId="0" fontId="7" fillId="0" borderId="26" xfId="59" applyFont="1" applyBorder="1" applyAlignment="1">
      <alignment horizontal="center" vertical="center" wrapText="1"/>
      <protection/>
    </xf>
    <xf numFmtId="0" fontId="7" fillId="0" borderId="26" xfId="59" applyFont="1" applyBorder="1" applyAlignment="1">
      <alignment horizontal="center" vertical="center" wrapText="1" shrinkToFit="1"/>
      <protection/>
    </xf>
    <xf numFmtId="0" fontId="7" fillId="0" borderId="26" xfId="59" applyFont="1" applyBorder="1" applyAlignment="1">
      <alignment horizontal="center" vertical="center"/>
      <protection/>
    </xf>
    <xf numFmtId="3" fontId="7" fillId="0" borderId="26" xfId="59" applyNumberFormat="1" applyFont="1" applyBorder="1" applyAlignment="1">
      <alignment horizontal="center" vertical="center" wrapText="1"/>
      <protection/>
    </xf>
    <xf numFmtId="3" fontId="7" fillId="0" borderId="28" xfId="59" applyNumberFormat="1" applyFont="1" applyBorder="1" applyAlignment="1">
      <alignment horizontal="center" vertical="center" wrapText="1"/>
      <protection/>
    </xf>
    <xf numFmtId="3" fontId="7" fillId="0" borderId="0" xfId="59" applyNumberFormat="1" applyFont="1" applyFill="1" applyBorder="1" applyAlignment="1">
      <alignment horizontal="center" vertical="justify"/>
      <protection/>
    </xf>
    <xf numFmtId="0" fontId="7" fillId="0" borderId="0" xfId="59" applyFont="1" applyBorder="1" applyAlignment="1">
      <alignment horizontal="center" vertical="center"/>
      <protection/>
    </xf>
    <xf numFmtId="3" fontId="6" fillId="0" borderId="0" xfId="59" applyNumberFormat="1" applyFont="1" applyBorder="1" applyAlignment="1">
      <alignment horizontal="center" vertical="center"/>
      <protection/>
    </xf>
    <xf numFmtId="0" fontId="7" fillId="0" borderId="0" xfId="59" applyFont="1" applyBorder="1" applyAlignment="1">
      <alignment vertical="center"/>
      <protection/>
    </xf>
    <xf numFmtId="0" fontId="6" fillId="0" borderId="26" xfId="59" applyFont="1" applyBorder="1">
      <alignment/>
      <protection/>
    </xf>
    <xf numFmtId="3" fontId="6" fillId="0" borderId="26" xfId="59" applyNumberFormat="1" applyFont="1" applyBorder="1">
      <alignment/>
      <protection/>
    </xf>
    <xf numFmtId="3" fontId="6" fillId="0" borderId="0" xfId="59" applyNumberFormat="1" applyFont="1">
      <alignment/>
      <protection/>
    </xf>
    <xf numFmtId="0" fontId="7" fillId="0" borderId="0" xfId="59" applyFont="1" applyBorder="1" applyAlignment="1">
      <alignment vertical="center" shrinkToFit="1"/>
      <protection/>
    </xf>
    <xf numFmtId="0" fontId="7" fillId="0" borderId="29" xfId="59" applyNumberFormat="1" applyFont="1" applyBorder="1" applyAlignment="1">
      <alignment horizontal="center" vertical="center" shrinkToFit="1"/>
      <protection/>
    </xf>
    <xf numFmtId="0" fontId="7" fillId="0" borderId="30" xfId="59" applyNumberFormat="1" applyFont="1" applyBorder="1" applyAlignment="1">
      <alignment horizontal="center" vertical="center" shrinkToFit="1"/>
      <protection/>
    </xf>
    <xf numFmtId="0" fontId="7" fillId="0" borderId="31" xfId="59" applyNumberFormat="1" applyFont="1" applyBorder="1" applyAlignment="1">
      <alignment horizontal="center" vertical="center" shrinkToFit="1"/>
      <protection/>
    </xf>
    <xf numFmtId="0" fontId="7" fillId="0" borderId="29" xfId="59" applyFont="1" applyBorder="1" applyAlignment="1">
      <alignment horizontal="center" vertical="center" shrinkToFit="1"/>
      <protection/>
    </xf>
    <xf numFmtId="3" fontId="6" fillId="0" borderId="29" xfId="59" applyNumberFormat="1" applyFont="1" applyBorder="1" applyAlignment="1">
      <alignment horizontal="center" vertical="center" shrinkToFit="1"/>
      <protection/>
    </xf>
    <xf numFmtId="3" fontId="6" fillId="0" borderId="29" xfId="59" applyNumberFormat="1" applyFont="1" applyBorder="1" applyAlignment="1">
      <alignment horizontal="center" vertical="center"/>
      <protection/>
    </xf>
    <xf numFmtId="3" fontId="6" fillId="0" borderId="32" xfId="59" applyNumberFormat="1" applyFont="1" applyBorder="1" applyAlignment="1">
      <alignment horizontal="center" vertical="center"/>
      <protection/>
    </xf>
    <xf numFmtId="0" fontId="7" fillId="0" borderId="30" xfId="59" applyFont="1" applyBorder="1" applyAlignment="1">
      <alignment horizontal="center" vertical="center" shrinkToFit="1"/>
      <protection/>
    </xf>
    <xf numFmtId="3" fontId="6" fillId="0" borderId="30" xfId="59" applyNumberFormat="1" applyFont="1" applyBorder="1" applyAlignment="1">
      <alignment horizontal="center" vertical="center" shrinkToFit="1"/>
      <protection/>
    </xf>
    <xf numFmtId="3" fontId="6" fillId="0" borderId="30" xfId="59" applyNumberFormat="1" applyFont="1" applyBorder="1" applyAlignment="1">
      <alignment horizontal="center" vertical="center"/>
      <protection/>
    </xf>
    <xf numFmtId="3" fontId="6" fillId="0" borderId="33" xfId="59" applyNumberFormat="1" applyFont="1" applyBorder="1" applyAlignment="1">
      <alignment horizontal="center" vertical="center"/>
      <protection/>
    </xf>
    <xf numFmtId="0" fontId="7" fillId="0" borderId="31" xfId="59" applyFont="1" applyBorder="1" applyAlignment="1">
      <alignment horizontal="center" vertical="center" shrinkToFit="1"/>
      <protection/>
    </xf>
    <xf numFmtId="3" fontId="6" fillId="0" borderId="31" xfId="59" applyNumberFormat="1" applyFont="1" applyBorder="1" applyAlignment="1">
      <alignment horizontal="center" vertical="center" shrinkToFit="1"/>
      <protection/>
    </xf>
    <xf numFmtId="3" fontId="6" fillId="0" borderId="31" xfId="59" applyNumberFormat="1" applyFont="1" applyBorder="1" applyAlignment="1">
      <alignment horizontal="center" vertical="center"/>
      <protection/>
    </xf>
    <xf numFmtId="3" fontId="6" fillId="0" borderId="34" xfId="59" applyNumberFormat="1" applyFont="1" applyBorder="1" applyAlignment="1">
      <alignment horizontal="center" vertical="center"/>
      <protection/>
    </xf>
    <xf numFmtId="0" fontId="7" fillId="0" borderId="35" xfId="59" applyFont="1" applyBorder="1" applyAlignment="1">
      <alignment horizontal="center" vertical="center" shrinkToFit="1"/>
      <protection/>
    </xf>
    <xf numFmtId="3" fontId="6" fillId="0" borderId="35" xfId="59" applyNumberFormat="1" applyFont="1" applyBorder="1" applyAlignment="1">
      <alignment horizontal="center" vertical="center" shrinkToFit="1"/>
      <protection/>
    </xf>
    <xf numFmtId="3" fontId="6" fillId="0" borderId="35" xfId="59" applyNumberFormat="1" applyFont="1" applyBorder="1" applyAlignment="1">
      <alignment horizontal="center" vertical="center"/>
      <protection/>
    </xf>
    <xf numFmtId="3" fontId="6" fillId="0" borderId="36" xfId="59" applyNumberFormat="1" applyFont="1" applyBorder="1" applyAlignment="1">
      <alignment horizontal="center" vertical="center"/>
      <protection/>
    </xf>
    <xf numFmtId="0" fontId="6" fillId="0" borderId="29" xfId="59" applyFont="1" applyBorder="1" applyAlignment="1" quotePrefix="1">
      <alignment horizontal="center" vertical="center" shrinkToFit="1"/>
      <protection/>
    </xf>
    <xf numFmtId="0" fontId="6" fillId="0" borderId="30" xfId="59" applyFont="1" applyBorder="1" applyAlignment="1" quotePrefix="1">
      <alignment horizontal="center" vertical="center" wrapText="1" shrinkToFit="1"/>
      <protection/>
    </xf>
    <xf numFmtId="9" fontId="5" fillId="0" borderId="30" xfId="43" applyNumberFormat="1" applyFont="1" applyFill="1" applyBorder="1" applyAlignment="1">
      <alignment horizontal="center" vertical="center" wrapText="1"/>
    </xf>
    <xf numFmtId="49" fontId="6" fillId="0" borderId="30" xfId="59" applyNumberFormat="1" applyFont="1" applyBorder="1" applyAlignment="1">
      <alignment horizontal="center" vertical="center" wrapText="1"/>
      <protection/>
    </xf>
    <xf numFmtId="0" fontId="6" fillId="0" borderId="30" xfId="59" applyFont="1" applyBorder="1" applyAlignment="1" quotePrefix="1">
      <alignment horizontal="center" vertical="center" shrinkToFit="1"/>
      <protection/>
    </xf>
    <xf numFmtId="9" fontId="5" fillId="0" borderId="30" xfId="43" applyNumberFormat="1" applyFont="1" applyFill="1" applyBorder="1" applyAlignment="1">
      <alignment horizontal="center" vertical="center"/>
    </xf>
    <xf numFmtId="0" fontId="6" fillId="0" borderId="31" xfId="59" applyFont="1" applyBorder="1" applyAlignment="1" quotePrefix="1">
      <alignment horizontal="center" vertical="center" shrinkToFit="1"/>
      <protection/>
    </xf>
    <xf numFmtId="9" fontId="5" fillId="0" borderId="31" xfId="43" applyNumberFormat="1" applyFont="1" applyFill="1" applyBorder="1" applyAlignment="1">
      <alignment horizontal="center" vertical="center"/>
    </xf>
    <xf numFmtId="0" fontId="4" fillId="33" borderId="26" xfId="59" applyFont="1" applyFill="1" applyBorder="1" applyAlignment="1">
      <alignment horizontal="center" vertical="center" wrapText="1"/>
      <protection/>
    </xf>
    <xf numFmtId="3" fontId="4" fillId="33" borderId="26" xfId="59" applyNumberFormat="1" applyFont="1" applyFill="1" applyBorder="1" applyAlignment="1">
      <alignment horizontal="center" vertical="center" wrapText="1"/>
      <protection/>
    </xf>
    <xf numFmtId="3" fontId="7" fillId="33" borderId="29" xfId="59" applyNumberFormat="1" applyFont="1" applyFill="1" applyBorder="1" applyAlignment="1">
      <alignment horizontal="center" vertical="center"/>
      <protection/>
    </xf>
    <xf numFmtId="3" fontId="7" fillId="33" borderId="30" xfId="59" applyNumberFormat="1" applyFont="1" applyFill="1" applyBorder="1" applyAlignment="1">
      <alignment horizontal="center" vertical="center"/>
      <protection/>
    </xf>
    <xf numFmtId="3" fontId="7" fillId="33" borderId="31" xfId="59" applyNumberFormat="1" applyFont="1" applyFill="1" applyBorder="1" applyAlignment="1">
      <alignment horizontal="center" vertical="center"/>
      <protection/>
    </xf>
    <xf numFmtId="3" fontId="7" fillId="33" borderId="35" xfId="59" applyNumberFormat="1" applyFont="1" applyFill="1" applyBorder="1" applyAlignment="1">
      <alignment horizontal="center" vertical="center"/>
      <protection/>
    </xf>
    <xf numFmtId="0" fontId="7" fillId="33" borderId="26" xfId="59" applyFont="1" applyFill="1" applyBorder="1" applyAlignment="1">
      <alignment horizontal="center" vertical="center" wrapText="1" shrinkToFit="1"/>
      <protection/>
    </xf>
    <xf numFmtId="3" fontId="64" fillId="0" borderId="0" xfId="59" applyNumberFormat="1" applyFont="1" applyBorder="1" applyAlignment="1">
      <alignment horizontal="right"/>
      <protection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3" fontId="6" fillId="0" borderId="0" xfId="59" applyNumberFormat="1" applyFont="1" applyFill="1" applyBorder="1" applyAlignment="1">
      <alignment horizontal="right"/>
      <protection/>
    </xf>
    <xf numFmtId="0" fontId="7" fillId="0" borderId="37" xfId="59" applyFont="1" applyBorder="1" applyAlignment="1">
      <alignment horizontal="left"/>
      <protection/>
    </xf>
    <xf numFmtId="0" fontId="10" fillId="0" borderId="0" xfId="59" applyFont="1" applyBorder="1" applyAlignment="1">
      <alignment horizontal="left"/>
      <protection/>
    </xf>
    <xf numFmtId="0" fontId="6" fillId="0" borderId="38" xfId="59" applyFont="1" applyBorder="1" applyAlignment="1">
      <alignment horizontal="center"/>
      <protection/>
    </xf>
    <xf numFmtId="0" fontId="6" fillId="0" borderId="39" xfId="59" applyFont="1" applyBorder="1" applyAlignment="1">
      <alignment/>
      <protection/>
    </xf>
    <xf numFmtId="0" fontId="6" fillId="0" borderId="26" xfId="59" applyFont="1" applyBorder="1" applyAlignment="1" quotePrefix="1">
      <alignment horizontal="center" vertical="center"/>
      <protection/>
    </xf>
    <xf numFmtId="0" fontId="6" fillId="0" borderId="40" xfId="59" applyFont="1" applyBorder="1" applyAlignment="1" quotePrefix="1">
      <alignment horizontal="center" vertical="center"/>
      <protection/>
    </xf>
    <xf numFmtId="0" fontId="6" fillId="0" borderId="41" xfId="59" applyFont="1" applyBorder="1" applyAlignment="1" quotePrefix="1">
      <alignment horizontal="center" vertical="center"/>
      <protection/>
    </xf>
    <xf numFmtId="0" fontId="6" fillId="0" borderId="26" xfId="59" applyFont="1" applyBorder="1" applyAlignment="1">
      <alignment horizontal="center" vertical="center"/>
      <protection/>
    </xf>
    <xf numFmtId="3" fontId="6" fillId="0" borderId="40" xfId="59" applyNumberFormat="1" applyFont="1" applyBorder="1" applyAlignment="1">
      <alignment horizontal="center" vertical="center"/>
      <protection/>
    </xf>
    <xf numFmtId="3" fontId="6" fillId="0" borderId="41" xfId="59" applyNumberFormat="1" applyFont="1" applyBorder="1" applyAlignment="1">
      <alignment horizontal="center" vertical="center"/>
      <protection/>
    </xf>
    <xf numFmtId="0" fontId="8" fillId="0" borderId="26" xfId="59" applyFont="1" applyBorder="1" applyAlignment="1">
      <alignment/>
      <protection/>
    </xf>
    <xf numFmtId="3" fontId="8" fillId="0" borderId="26" xfId="59" applyNumberFormat="1" applyFont="1" applyBorder="1" applyAlignment="1">
      <alignment/>
      <protection/>
    </xf>
    <xf numFmtId="3" fontId="8" fillId="0" borderId="0" xfId="59" applyNumberFormat="1" applyFont="1" applyAlignment="1">
      <alignment/>
      <protection/>
    </xf>
    <xf numFmtId="3" fontId="7" fillId="0" borderId="0" xfId="59" applyNumberFormat="1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vertical="center"/>
      <protection/>
    </xf>
    <xf numFmtId="0" fontId="8" fillId="0" borderId="26" xfId="59" applyFont="1" applyBorder="1" applyAlignment="1">
      <alignment vertical="center"/>
      <protection/>
    </xf>
    <xf numFmtId="3" fontId="8" fillId="0" borderId="26" xfId="59" applyNumberFormat="1" applyFont="1" applyBorder="1" applyAlignment="1">
      <alignment vertical="center"/>
      <protection/>
    </xf>
    <xf numFmtId="3" fontId="8" fillId="0" borderId="0" xfId="59" applyNumberFormat="1" applyFont="1" applyAlignment="1">
      <alignment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55" applyFont="1" applyAlignment="1" applyProtection="1">
      <alignment/>
      <protection/>
    </xf>
    <xf numFmtId="0" fontId="6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72" fillId="0" borderId="0" xfId="55" applyFont="1" applyBorder="1" applyAlignment="1" applyProtection="1">
      <alignment vertical="center"/>
      <protection/>
    </xf>
    <xf numFmtId="0" fontId="73" fillId="0" borderId="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173" fontId="6" fillId="0" borderId="42" xfId="41" applyNumberFormat="1" applyFont="1" applyBorder="1" applyAlignment="1">
      <alignment horizontal="center" vertical="center" wrapText="1"/>
    </xf>
    <xf numFmtId="173" fontId="6" fillId="0" borderId="42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173" fontId="6" fillId="0" borderId="30" xfId="41" applyNumberFormat="1" applyFont="1" applyBorder="1" applyAlignment="1">
      <alignment horizontal="center" vertical="center" wrapText="1"/>
    </xf>
    <xf numFmtId="173" fontId="6" fillId="0" borderId="30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173" fontId="6" fillId="0" borderId="43" xfId="41" applyNumberFormat="1" applyFont="1" applyBorder="1" applyAlignment="1">
      <alignment horizontal="center" vertical="center" wrapText="1"/>
    </xf>
    <xf numFmtId="173" fontId="6" fillId="0" borderId="43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173" fontId="7" fillId="0" borderId="26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33" borderId="26" xfId="0" applyFont="1" applyFill="1" applyBorder="1" applyAlignment="1">
      <alignment horizontal="center" vertical="center" wrapText="1"/>
    </xf>
    <xf numFmtId="0" fontId="7" fillId="0" borderId="29" xfId="59" applyFont="1" applyBorder="1" applyAlignment="1">
      <alignment horizontal="center" vertical="center"/>
      <protection/>
    </xf>
    <xf numFmtId="0" fontId="7" fillId="0" borderId="30" xfId="59" applyFont="1" applyBorder="1" applyAlignment="1">
      <alignment horizontal="center" vertical="center"/>
      <protection/>
    </xf>
    <xf numFmtId="0" fontId="7" fillId="0" borderId="44" xfId="59" applyFont="1" applyBorder="1" applyAlignment="1">
      <alignment horizontal="center" vertical="center"/>
      <protection/>
    </xf>
    <xf numFmtId="3" fontId="6" fillId="0" borderId="29" xfId="59" applyNumberFormat="1" applyFont="1" applyBorder="1" applyAlignment="1">
      <alignment horizontal="right" vertical="center"/>
      <protection/>
    </xf>
    <xf numFmtId="3" fontId="6" fillId="3" borderId="29" xfId="59" applyNumberFormat="1" applyFont="1" applyFill="1" applyBorder="1" applyAlignment="1">
      <alignment horizontal="right" vertical="center"/>
      <protection/>
    </xf>
    <xf numFmtId="3" fontId="6" fillId="0" borderId="45" xfId="59" applyNumberFormat="1" applyFont="1" applyBorder="1" applyAlignment="1">
      <alignment horizontal="right" vertical="center"/>
      <protection/>
    </xf>
    <xf numFmtId="3" fontId="6" fillId="0" borderId="30" xfId="59" applyNumberFormat="1" applyFont="1" applyBorder="1" applyAlignment="1">
      <alignment horizontal="right" vertical="center"/>
      <protection/>
    </xf>
    <xf numFmtId="3" fontId="6" fillId="3" borderId="30" xfId="59" applyNumberFormat="1" applyFont="1" applyFill="1" applyBorder="1" applyAlignment="1">
      <alignment horizontal="right" vertical="center"/>
      <protection/>
    </xf>
    <xf numFmtId="3" fontId="6" fillId="0" borderId="46" xfId="59" applyNumberFormat="1" applyFont="1" applyBorder="1" applyAlignment="1">
      <alignment horizontal="right" vertical="center"/>
      <protection/>
    </xf>
    <xf numFmtId="3" fontId="6" fillId="0" borderId="44" xfId="59" applyNumberFormat="1" applyFont="1" applyBorder="1" applyAlignment="1">
      <alignment horizontal="right" vertical="center"/>
      <protection/>
    </xf>
    <xf numFmtId="3" fontId="6" fillId="3" borderId="44" xfId="59" applyNumberFormat="1" applyFont="1" applyFill="1" applyBorder="1" applyAlignment="1">
      <alignment horizontal="right" vertical="center"/>
      <protection/>
    </xf>
    <xf numFmtId="3" fontId="6" fillId="0" borderId="47" xfId="59" applyNumberFormat="1" applyFont="1" applyBorder="1" applyAlignment="1">
      <alignment horizontal="right" vertical="center"/>
      <protection/>
    </xf>
    <xf numFmtId="3" fontId="6" fillId="33" borderId="29" xfId="59" applyNumberFormat="1" applyFont="1" applyFill="1" applyBorder="1" applyAlignment="1">
      <alignment horizontal="right" vertical="center"/>
      <protection/>
    </xf>
    <xf numFmtId="3" fontId="6" fillId="33" borderId="30" xfId="59" applyNumberFormat="1" applyFont="1" applyFill="1" applyBorder="1" applyAlignment="1">
      <alignment horizontal="right" vertical="center"/>
      <protection/>
    </xf>
    <xf numFmtId="3" fontId="6" fillId="33" borderId="44" xfId="59" applyNumberFormat="1" applyFont="1" applyFill="1" applyBorder="1" applyAlignment="1">
      <alignment horizontal="right" vertical="center"/>
      <protection/>
    </xf>
    <xf numFmtId="0" fontId="7" fillId="33" borderId="27" xfId="59" applyFont="1" applyFill="1" applyBorder="1" applyAlignment="1">
      <alignment horizontal="center" vertical="center"/>
      <protection/>
    </xf>
    <xf numFmtId="0" fontId="7" fillId="33" borderId="26" xfId="59" applyFont="1" applyFill="1" applyBorder="1" applyAlignment="1">
      <alignment horizontal="center" vertical="center" wrapText="1"/>
      <protection/>
    </xf>
    <xf numFmtId="0" fontId="7" fillId="33" borderId="26" xfId="59" applyFont="1" applyFill="1" applyBorder="1" applyAlignment="1">
      <alignment horizontal="center" vertical="center"/>
      <protection/>
    </xf>
    <xf numFmtId="0" fontId="7" fillId="33" borderId="48" xfId="59" applyFont="1" applyFill="1" applyBorder="1" applyAlignment="1">
      <alignment horizontal="center" vertical="center"/>
      <protection/>
    </xf>
    <xf numFmtId="0" fontId="4" fillId="33" borderId="26" xfId="59" applyFont="1" applyFill="1" applyBorder="1" applyAlignment="1">
      <alignment horizontal="center" vertical="center"/>
      <protection/>
    </xf>
    <xf numFmtId="0" fontId="4" fillId="33" borderId="40" xfId="59" applyFont="1" applyFill="1" applyBorder="1" applyAlignment="1">
      <alignment horizontal="center" vertical="center"/>
      <protection/>
    </xf>
    <xf numFmtId="0" fontId="4" fillId="33" borderId="41" xfId="59" applyFont="1" applyFill="1" applyBorder="1" applyAlignment="1">
      <alignment horizontal="center" vertical="center"/>
      <protection/>
    </xf>
    <xf numFmtId="3" fontId="4" fillId="33" borderId="40" xfId="59" applyNumberFormat="1" applyFont="1" applyFill="1" applyBorder="1" applyAlignment="1">
      <alignment horizontal="center" vertical="center"/>
      <protection/>
    </xf>
    <xf numFmtId="3" fontId="4" fillId="33" borderId="41" xfId="59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/>
    </xf>
    <xf numFmtId="171" fontId="65" fillId="0" borderId="10" xfId="41" applyNumberFormat="1" applyFont="1" applyBorder="1" applyAlignment="1">
      <alignment horizontal="right"/>
    </xf>
    <xf numFmtId="171" fontId="65" fillId="0" borderId="0" xfId="41" applyNumberFormat="1" applyFont="1" applyBorder="1" applyAlignment="1">
      <alignment horizontal="right"/>
    </xf>
    <xf numFmtId="171" fontId="65" fillId="0" borderId="11" xfId="41" applyNumberFormat="1" applyFont="1" applyBorder="1" applyAlignment="1">
      <alignment horizontal="right"/>
    </xf>
    <xf numFmtId="171" fontId="65" fillId="0" borderId="24" xfId="41" applyNumberFormat="1" applyFont="1" applyBorder="1" applyAlignment="1">
      <alignment horizontal="right"/>
    </xf>
    <xf numFmtId="0" fontId="64" fillId="0" borderId="49" xfId="0" applyFont="1" applyBorder="1" applyAlignment="1">
      <alignment horizontal="center"/>
    </xf>
    <xf numFmtId="0" fontId="65" fillId="0" borderId="50" xfId="0" applyFont="1" applyBorder="1" applyAlignment="1">
      <alignment/>
    </xf>
    <xf numFmtId="173" fontId="65" fillId="0" borderId="50" xfId="41" applyNumberFormat="1" applyFont="1" applyBorder="1" applyAlignment="1" quotePrefix="1">
      <alignment horizontal="center"/>
    </xf>
    <xf numFmtId="0" fontId="65" fillId="0" borderId="50" xfId="0" applyFont="1" applyBorder="1" applyAlignment="1">
      <alignment horizontal="center"/>
    </xf>
    <xf numFmtId="0" fontId="64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/>
    </xf>
    <xf numFmtId="9" fontId="65" fillId="0" borderId="52" xfId="62" applyFont="1" applyBorder="1" applyAlignment="1">
      <alignment horizontal="center" vertical="center"/>
    </xf>
    <xf numFmtId="0" fontId="64" fillId="0" borderId="53" xfId="0" applyFont="1" applyBorder="1" applyAlignment="1">
      <alignment horizontal="center"/>
    </xf>
    <xf numFmtId="0" fontId="65" fillId="0" borderId="54" xfId="0" applyFont="1" applyBorder="1" applyAlignment="1">
      <alignment/>
    </xf>
    <xf numFmtId="9" fontId="65" fillId="0" borderId="54" xfId="62" applyFont="1" applyBorder="1" applyAlignment="1">
      <alignment horizontal="center"/>
    </xf>
    <xf numFmtId="0" fontId="65" fillId="0" borderId="54" xfId="0" applyFont="1" applyBorder="1" applyAlignment="1">
      <alignment horizontal="center"/>
    </xf>
    <xf numFmtId="173" fontId="64" fillId="6" borderId="10" xfId="41" applyNumberFormat="1" applyFont="1" applyFill="1" applyBorder="1" applyAlignment="1">
      <alignment/>
    </xf>
    <xf numFmtId="173" fontId="64" fillId="6" borderId="0" xfId="41" applyNumberFormat="1" applyFont="1" applyFill="1" applyBorder="1" applyAlignment="1">
      <alignment/>
    </xf>
    <xf numFmtId="173" fontId="64" fillId="6" borderId="11" xfId="41" applyNumberFormat="1" applyFont="1" applyFill="1" applyBorder="1" applyAlignment="1">
      <alignment/>
    </xf>
    <xf numFmtId="173" fontId="64" fillId="6" borderId="24" xfId="41" applyNumberFormat="1" applyFont="1" applyFill="1" applyBorder="1" applyAlignment="1">
      <alignment/>
    </xf>
    <xf numFmtId="0" fontId="75" fillId="0" borderId="0" xfId="0" applyFont="1" applyAlignment="1">
      <alignment/>
    </xf>
    <xf numFmtId="0" fontId="65" fillId="0" borderId="5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6" fillId="0" borderId="0" xfId="0" applyFont="1" applyAlignment="1">
      <alignment horizontal="right" vertical="center"/>
    </xf>
    <xf numFmtId="0" fontId="64" fillId="18" borderId="13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65" fillId="0" borderId="52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/>
    </xf>
    <xf numFmtId="0" fontId="65" fillId="0" borderId="56" xfId="0" applyFont="1" applyBorder="1" applyAlignment="1">
      <alignment horizontal="center"/>
    </xf>
    <xf numFmtId="0" fontId="64" fillId="18" borderId="57" xfId="0" applyFont="1" applyFill="1" applyBorder="1" applyAlignment="1">
      <alignment horizontal="center" vertical="center"/>
    </xf>
    <xf numFmtId="0" fontId="65" fillId="0" borderId="50" xfId="0" applyFont="1" applyBorder="1" applyAlignment="1">
      <alignment horizontal="center"/>
    </xf>
    <xf numFmtId="0" fontId="65" fillId="0" borderId="58" xfId="0" applyFont="1" applyBorder="1" applyAlignment="1">
      <alignment horizontal="center"/>
    </xf>
    <xf numFmtId="0" fontId="7" fillId="0" borderId="40" xfId="59" applyFont="1" applyBorder="1" applyAlignment="1">
      <alignment horizontal="center" vertical="center"/>
      <protection/>
    </xf>
    <xf numFmtId="0" fontId="7" fillId="0" borderId="59" xfId="59" applyFont="1" applyBorder="1" applyAlignment="1">
      <alignment horizontal="center" vertical="center"/>
      <protection/>
    </xf>
    <xf numFmtId="0" fontId="7" fillId="0" borderId="41" xfId="59" applyFont="1" applyBorder="1" applyAlignment="1">
      <alignment horizontal="center" vertical="center"/>
      <protection/>
    </xf>
    <xf numFmtId="0" fontId="4" fillId="33" borderId="40" xfId="59" applyFont="1" applyFill="1" applyBorder="1" applyAlignment="1">
      <alignment horizontal="center" vertical="center" shrinkToFit="1"/>
      <protection/>
    </xf>
    <xf numFmtId="0" fontId="4" fillId="33" borderId="41" xfId="59" applyFont="1" applyFill="1" applyBorder="1" applyAlignment="1">
      <alignment horizontal="center" vertical="center" shrinkToFit="1"/>
      <protection/>
    </xf>
    <xf numFmtId="3" fontId="4" fillId="33" borderId="26" xfId="59" applyNumberFormat="1" applyFont="1" applyFill="1" applyBorder="1" applyAlignment="1">
      <alignment horizontal="center" vertical="center"/>
      <protection/>
    </xf>
    <xf numFmtId="0" fontId="6" fillId="0" borderId="60" xfId="59" applyFont="1" applyBorder="1" applyAlignment="1">
      <alignment horizontal="center" vertical="center" shrinkToFit="1"/>
      <protection/>
    </xf>
    <xf numFmtId="0" fontId="6" fillId="0" borderId="61" xfId="59" applyFont="1" applyBorder="1" applyAlignment="1">
      <alignment horizontal="center" vertical="center" shrinkToFit="1"/>
      <protection/>
    </xf>
    <xf numFmtId="3" fontId="6" fillId="0" borderId="29" xfId="59" applyNumberFormat="1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shrinkToFit="1"/>
      <protection/>
    </xf>
    <xf numFmtId="0" fontId="7" fillId="33" borderId="14" xfId="59" applyFont="1" applyFill="1" applyBorder="1" applyAlignment="1">
      <alignment horizontal="left" vertical="top" shrinkToFit="1"/>
      <protection/>
    </xf>
    <xf numFmtId="0" fontId="7" fillId="33" borderId="15" xfId="59" applyFont="1" applyFill="1" applyBorder="1" applyAlignment="1">
      <alignment horizontal="left" vertical="top" shrinkToFit="1"/>
      <protection/>
    </xf>
    <xf numFmtId="0" fontId="7" fillId="33" borderId="16" xfId="59" applyFont="1" applyFill="1" applyBorder="1" applyAlignment="1">
      <alignment horizontal="left" vertical="top" shrinkToFit="1"/>
      <protection/>
    </xf>
    <xf numFmtId="0" fontId="7" fillId="0" borderId="27" xfId="59" applyFont="1" applyBorder="1" applyAlignment="1">
      <alignment horizontal="center" vertical="center" shrinkToFit="1"/>
      <protection/>
    </xf>
    <xf numFmtId="0" fontId="7" fillId="0" borderId="62" xfId="59" applyFont="1" applyBorder="1" applyAlignment="1">
      <alignment horizontal="center" vertical="center" shrinkToFit="1"/>
      <protection/>
    </xf>
    <xf numFmtId="0" fontId="10" fillId="0" borderId="0" xfId="59" applyFont="1" applyBorder="1" applyAlignment="1">
      <alignment horizontal="left" shrinkToFit="1"/>
      <protection/>
    </xf>
    <xf numFmtId="0" fontId="6" fillId="0" borderId="63" xfId="59" applyFont="1" applyBorder="1" applyAlignment="1">
      <alignment horizontal="center" vertical="center" wrapText="1" shrinkToFit="1"/>
      <protection/>
    </xf>
    <xf numFmtId="0" fontId="6" fillId="0" borderId="64" xfId="59" applyFont="1" applyBorder="1" applyAlignment="1">
      <alignment horizontal="center" vertical="center" wrapText="1" shrinkToFit="1"/>
      <protection/>
    </xf>
    <xf numFmtId="3" fontId="6" fillId="0" borderId="30" xfId="59" applyNumberFormat="1" applyFont="1" applyBorder="1" applyAlignment="1">
      <alignment horizontal="center" vertical="center" wrapText="1"/>
      <protection/>
    </xf>
    <xf numFmtId="0" fontId="6" fillId="0" borderId="63" xfId="59" applyFont="1" applyBorder="1" applyAlignment="1">
      <alignment horizontal="center" vertical="center" shrinkToFit="1"/>
      <protection/>
    </xf>
    <xf numFmtId="0" fontId="6" fillId="0" borderId="64" xfId="59" applyFont="1" applyBorder="1" applyAlignment="1">
      <alignment horizontal="center" vertical="center" shrinkToFit="1"/>
      <protection/>
    </xf>
    <xf numFmtId="0" fontId="6" fillId="0" borderId="65" xfId="59" applyFont="1" applyBorder="1" applyAlignment="1">
      <alignment horizontal="center" vertical="center" shrinkToFit="1"/>
      <protection/>
    </xf>
    <xf numFmtId="0" fontId="6" fillId="0" borderId="66" xfId="59" applyFont="1" applyBorder="1" applyAlignment="1">
      <alignment horizontal="center" vertical="center" shrinkToFit="1"/>
      <protection/>
    </xf>
    <xf numFmtId="3" fontId="6" fillId="0" borderId="31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9" fillId="0" borderId="67" xfId="59" applyFont="1" applyBorder="1" applyAlignment="1">
      <alignment horizontal="center" vertical="center"/>
      <protection/>
    </xf>
    <xf numFmtId="0" fontId="7" fillId="0" borderId="68" xfId="59" applyFont="1" applyBorder="1" applyAlignment="1">
      <alignment horizontal="center" vertical="center"/>
      <protection/>
    </xf>
    <xf numFmtId="0" fontId="7" fillId="0" borderId="69" xfId="59" applyFont="1" applyBorder="1" applyAlignment="1">
      <alignment horizontal="center" vertical="center"/>
      <protection/>
    </xf>
    <xf numFmtId="0" fontId="9" fillId="0" borderId="40" xfId="59" applyFont="1" applyBorder="1" applyAlignment="1">
      <alignment horizontal="center" vertical="center"/>
      <protection/>
    </xf>
    <xf numFmtId="0" fontId="9" fillId="0" borderId="59" xfId="59" applyFont="1" applyBorder="1" applyAlignment="1">
      <alignment horizontal="center" vertical="center"/>
      <protection/>
    </xf>
    <xf numFmtId="0" fontId="9" fillId="0" borderId="41" xfId="59" applyFont="1" applyBorder="1" applyAlignment="1">
      <alignment horizontal="center" vertical="center"/>
      <protection/>
    </xf>
    <xf numFmtId="0" fontId="7" fillId="0" borderId="70" xfId="59" applyFont="1" applyBorder="1" applyAlignment="1">
      <alignment horizontal="center" vertical="center"/>
      <protection/>
    </xf>
    <xf numFmtId="0" fontId="7" fillId="0" borderId="4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1" fillId="0" borderId="0" xfId="0" applyFont="1" applyBorder="1" applyAlignment="1">
      <alignment horizontal="right" wrapText="1"/>
    </xf>
    <xf numFmtId="0" fontId="7" fillId="0" borderId="43" xfId="59" applyFont="1" applyBorder="1" applyAlignment="1">
      <alignment horizontal="center" vertical="center"/>
      <protection/>
    </xf>
    <xf numFmtId="3" fontId="6" fillId="0" borderId="43" xfId="59" applyNumberFormat="1" applyFont="1" applyBorder="1" applyAlignment="1">
      <alignment horizontal="right" vertical="center"/>
      <protection/>
    </xf>
    <xf numFmtId="3" fontId="6" fillId="33" borderId="43" xfId="59" applyNumberFormat="1" applyFont="1" applyFill="1" applyBorder="1" applyAlignment="1">
      <alignment horizontal="right" vertical="center"/>
      <protection/>
    </xf>
    <xf numFmtId="3" fontId="6" fillId="3" borderId="43" xfId="59" applyNumberFormat="1" applyFont="1" applyFill="1" applyBorder="1" applyAlignment="1">
      <alignment horizontal="right" vertical="center"/>
      <protection/>
    </xf>
    <xf numFmtId="3" fontId="6" fillId="0" borderId="71" xfId="59" applyNumberFormat="1" applyFont="1" applyBorder="1" applyAlignment="1">
      <alignment horizontal="right" vertical="center"/>
      <protection/>
    </xf>
    <xf numFmtId="0" fontId="7" fillId="0" borderId="70" xfId="5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0" fontId="6" fillId="0" borderId="0" xfId="59" applyFont="1" applyBorder="1" applyAlignment="1" quotePrefix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0</xdr:col>
      <xdr:colOff>942975</xdr:colOff>
      <xdr:row>5</xdr:row>
      <xdr:rowOff>57150</xdr:rowOff>
    </xdr:to>
    <xdr:pic>
      <xdr:nvPicPr>
        <xdr:cNvPr id="1" name="Picture 1" descr="Logo Cty Thien Ki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10</xdr:col>
      <xdr:colOff>28575</xdr:colOff>
      <xdr:row>53</xdr:row>
      <xdr:rowOff>38100</xdr:rowOff>
    </xdr:to>
    <xdr:pic>
      <xdr:nvPicPr>
        <xdr:cNvPr id="2" name="Picture 2" descr="Sodo_tongThe -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10425"/>
          <a:ext cx="94202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95250</xdr:rowOff>
    </xdr:from>
    <xdr:to>
      <xdr:col>1</xdr:col>
      <xdr:colOff>752475</xdr:colOff>
      <xdr:row>5</xdr:row>
      <xdr:rowOff>38100</xdr:rowOff>
    </xdr:to>
    <xdr:pic>
      <xdr:nvPicPr>
        <xdr:cNvPr id="1" name="Picture 2" descr="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11</xdr:col>
      <xdr:colOff>38100</xdr:colOff>
      <xdr:row>51</xdr:row>
      <xdr:rowOff>180975</xdr:rowOff>
    </xdr:to>
    <xdr:pic>
      <xdr:nvPicPr>
        <xdr:cNvPr id="2" name="Picture 2" descr="Sodo_tongThe -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91350"/>
          <a:ext cx="87534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666750</xdr:colOff>
      <xdr:row>5</xdr:row>
      <xdr:rowOff>19050</xdr:rowOff>
    </xdr:to>
    <xdr:pic>
      <xdr:nvPicPr>
        <xdr:cNvPr id="1" name="Picture 1" descr="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152400</xdr:rowOff>
    </xdr:from>
    <xdr:to>
      <xdr:col>1</xdr:col>
      <xdr:colOff>171450</xdr:colOff>
      <xdr:row>4</xdr:row>
      <xdr:rowOff>123825</xdr:rowOff>
    </xdr:to>
    <xdr:pic>
      <xdr:nvPicPr>
        <xdr:cNvPr id="1" name="Picture 1" descr="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ienkimrea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ienkimreal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ienkimreal.com/" TargetMode="External" /><Relationship Id="rId2" Type="http://schemas.openxmlformats.org/officeDocument/2006/relationships/hyperlink" Target="http://www.thienkimreal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ienkimreal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34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5.8515625" style="2" customWidth="1"/>
    <col min="2" max="2" width="13.00390625" style="2" customWidth="1"/>
    <col min="3" max="3" width="13.8515625" style="2" customWidth="1"/>
    <col min="4" max="4" width="13.7109375" style="2" customWidth="1"/>
    <col min="5" max="5" width="13.00390625" style="2" customWidth="1"/>
    <col min="6" max="6" width="17.8515625" style="2" customWidth="1"/>
    <col min="7" max="7" width="13.28125" style="2" customWidth="1"/>
    <col min="8" max="8" width="13.8515625" style="2" customWidth="1"/>
    <col min="9" max="9" width="13.28125" style="2" customWidth="1"/>
    <col min="10" max="10" width="13.140625" style="2" customWidth="1"/>
    <col min="11" max="16384" width="9.140625" style="2" customWidth="1"/>
  </cols>
  <sheetData>
    <row r="1" ht="12.75"/>
    <row r="2" spans="2:10" ht="14.25">
      <c r="B2" s="11" t="s">
        <v>19</v>
      </c>
      <c r="F2" s="185" t="s">
        <v>101</v>
      </c>
      <c r="G2" s="186"/>
      <c r="H2" s="186"/>
      <c r="I2" s="186"/>
      <c r="J2" s="186"/>
    </row>
    <row r="3" spans="2:10" ht="12.75">
      <c r="B3" s="9" t="s">
        <v>20</v>
      </c>
      <c r="F3" s="186"/>
      <c r="G3" s="186"/>
      <c r="H3" s="186"/>
      <c r="I3" s="186"/>
      <c r="J3" s="186"/>
    </row>
    <row r="4" spans="2:10" ht="12.75">
      <c r="B4" s="9" t="s">
        <v>21</v>
      </c>
      <c r="F4" s="186"/>
      <c r="G4" s="186"/>
      <c r="H4" s="186"/>
      <c r="I4" s="186"/>
      <c r="J4" s="186"/>
    </row>
    <row r="5" spans="2:10" ht="12.75">
      <c r="B5" s="10" t="s">
        <v>22</v>
      </c>
      <c r="F5" s="186"/>
      <c r="G5" s="186"/>
      <c r="H5" s="186"/>
      <c r="I5" s="186"/>
      <c r="J5" s="186"/>
    </row>
    <row r="6" spans="1:8" ht="13.5" thickBot="1">
      <c r="A6" s="1"/>
      <c r="D6" s="1"/>
      <c r="E6" s="1"/>
      <c r="F6" s="1"/>
      <c r="G6" s="1"/>
      <c r="H6" s="1"/>
    </row>
    <row r="7" spans="1:7" s="13" customFormat="1" ht="30" customHeight="1">
      <c r="A7" s="14" t="s">
        <v>27</v>
      </c>
      <c r="B7" s="187" t="s">
        <v>23</v>
      </c>
      <c r="C7" s="187"/>
      <c r="D7" s="15" t="s">
        <v>24</v>
      </c>
      <c r="E7" s="15" t="s">
        <v>25</v>
      </c>
      <c r="F7" s="187" t="s">
        <v>26</v>
      </c>
      <c r="G7" s="193"/>
    </row>
    <row r="8" spans="1:7" ht="13.5" customHeight="1">
      <c r="A8" s="167">
        <v>1</v>
      </c>
      <c r="B8" s="168" t="s">
        <v>0</v>
      </c>
      <c r="C8" s="168"/>
      <c r="D8" s="169" t="s">
        <v>31</v>
      </c>
      <c r="E8" s="170"/>
      <c r="F8" s="194"/>
      <c r="G8" s="195"/>
    </row>
    <row r="9" spans="1:7" s="12" customFormat="1" ht="13.5" customHeight="1">
      <c r="A9" s="171">
        <v>2</v>
      </c>
      <c r="B9" s="184" t="s">
        <v>97</v>
      </c>
      <c r="C9" s="184"/>
      <c r="D9" s="172" t="s">
        <v>30</v>
      </c>
      <c r="E9" s="173" t="s">
        <v>1</v>
      </c>
      <c r="F9" s="189" t="s">
        <v>98</v>
      </c>
      <c r="G9" s="190"/>
    </row>
    <row r="10" spans="1:7" s="12" customFormat="1" ht="13.5" customHeight="1">
      <c r="A10" s="171">
        <v>3</v>
      </c>
      <c r="B10" s="184" t="s">
        <v>99</v>
      </c>
      <c r="C10" s="184"/>
      <c r="D10" s="174">
        <v>0.25</v>
      </c>
      <c r="E10" s="174">
        <v>0.3</v>
      </c>
      <c r="F10" s="189" t="s">
        <v>103</v>
      </c>
      <c r="G10" s="190"/>
    </row>
    <row r="11" spans="1:7" ht="13.5" customHeight="1" thickBot="1">
      <c r="A11" s="175">
        <v>4</v>
      </c>
      <c r="B11" s="176" t="s">
        <v>3</v>
      </c>
      <c r="C11" s="176"/>
      <c r="D11" s="177">
        <v>0.05</v>
      </c>
      <c r="E11" s="178"/>
      <c r="F11" s="191"/>
      <c r="G11" s="192"/>
    </row>
    <row r="12" ht="13.5" thickBot="1"/>
    <row r="13" spans="1:10" ht="15.75" customHeight="1">
      <c r="A13" s="16" t="s">
        <v>4</v>
      </c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25.5">
      <c r="A14" s="19" t="s">
        <v>5</v>
      </c>
      <c r="B14" s="4" t="s">
        <v>6</v>
      </c>
      <c r="C14" s="4" t="s">
        <v>7</v>
      </c>
      <c r="D14" s="4" t="s">
        <v>18</v>
      </c>
      <c r="E14" s="4" t="s">
        <v>8</v>
      </c>
      <c r="F14" s="5" t="s">
        <v>28</v>
      </c>
      <c r="G14" s="4" t="s">
        <v>9</v>
      </c>
      <c r="H14" s="4" t="s">
        <v>15</v>
      </c>
      <c r="I14" s="4" t="s">
        <v>17</v>
      </c>
      <c r="J14" s="20" t="s">
        <v>16</v>
      </c>
    </row>
    <row r="15" spans="1:10" ht="14.25" customHeight="1">
      <c r="A15" s="21" t="s">
        <v>10</v>
      </c>
      <c r="B15" s="163">
        <v>93.58</v>
      </c>
      <c r="C15" s="6">
        <v>11900000</v>
      </c>
      <c r="D15" s="6">
        <v>1113602000</v>
      </c>
      <c r="E15" s="6">
        <v>101699524.848</v>
      </c>
      <c r="F15" s="179">
        <v>1215301524.848</v>
      </c>
      <c r="G15" s="6">
        <v>100000000</v>
      </c>
      <c r="H15" s="6">
        <v>750711067.3936</v>
      </c>
      <c r="I15" s="6">
        <v>308910357.4544</v>
      </c>
      <c r="J15" s="22">
        <v>55680100</v>
      </c>
    </row>
    <row r="16" spans="1:10" ht="14.25" customHeight="1">
      <c r="A16" s="23"/>
      <c r="B16" s="164">
        <v>110.63</v>
      </c>
      <c r="C16" s="3">
        <v>11900000</v>
      </c>
      <c r="D16" s="3">
        <v>1316497000</v>
      </c>
      <c r="E16" s="3">
        <v>120228878.32800001</v>
      </c>
      <c r="F16" s="180">
        <v>1436725878.328</v>
      </c>
      <c r="G16" s="3">
        <v>100000000</v>
      </c>
      <c r="H16" s="3">
        <v>905708114.8296</v>
      </c>
      <c r="I16" s="3">
        <v>365192913.4984</v>
      </c>
      <c r="J16" s="24">
        <v>65824850</v>
      </c>
    </row>
    <row r="17" spans="1:10" ht="14.25" customHeight="1">
      <c r="A17" s="25"/>
      <c r="B17" s="165">
        <v>117.22</v>
      </c>
      <c r="C17" s="7">
        <v>11900000</v>
      </c>
      <c r="D17" s="7">
        <v>1394918000</v>
      </c>
      <c r="E17" s="7">
        <v>127390663.632</v>
      </c>
      <c r="F17" s="181">
        <v>1522308663.632</v>
      </c>
      <c r="G17" s="7">
        <v>100000000</v>
      </c>
      <c r="H17" s="7">
        <v>965616064.5423999</v>
      </c>
      <c r="I17" s="7">
        <v>386946699.08959997</v>
      </c>
      <c r="J17" s="26">
        <v>69745900</v>
      </c>
    </row>
    <row r="18" spans="1:10" ht="14.25" customHeight="1">
      <c r="A18" s="21" t="s">
        <v>11</v>
      </c>
      <c r="B18" s="163">
        <v>93.58</v>
      </c>
      <c r="C18" s="6">
        <v>12150000</v>
      </c>
      <c r="D18" s="6">
        <v>1136997000</v>
      </c>
      <c r="E18" s="6">
        <v>104039024.848</v>
      </c>
      <c r="F18" s="179">
        <v>1241036024.848</v>
      </c>
      <c r="G18" s="6">
        <v>100000000</v>
      </c>
      <c r="H18" s="6">
        <v>768725217.3936</v>
      </c>
      <c r="I18" s="6">
        <v>315460957.4544</v>
      </c>
      <c r="J18" s="22">
        <v>56849850</v>
      </c>
    </row>
    <row r="19" spans="1:10" ht="14.25" customHeight="1">
      <c r="A19" s="23"/>
      <c r="B19" s="164">
        <v>110.63</v>
      </c>
      <c r="C19" s="3">
        <v>12150000</v>
      </c>
      <c r="D19" s="3">
        <v>1344154500</v>
      </c>
      <c r="E19" s="3">
        <v>122994628.32800001</v>
      </c>
      <c r="F19" s="180">
        <v>1467149128.328</v>
      </c>
      <c r="G19" s="3">
        <v>100000000</v>
      </c>
      <c r="H19" s="3">
        <v>927004389.8295999</v>
      </c>
      <c r="I19" s="3">
        <v>372937013.4984</v>
      </c>
      <c r="J19" s="24">
        <v>67207725</v>
      </c>
    </row>
    <row r="20" spans="1:10" ht="14.25" customHeight="1">
      <c r="A20" s="25"/>
      <c r="B20" s="165">
        <v>117.22</v>
      </c>
      <c r="C20" s="7">
        <v>12150000</v>
      </c>
      <c r="D20" s="7">
        <v>1424223000</v>
      </c>
      <c r="E20" s="7">
        <v>130321163.632</v>
      </c>
      <c r="F20" s="181">
        <v>1554544163.632</v>
      </c>
      <c r="G20" s="7">
        <v>100000000</v>
      </c>
      <c r="H20" s="7">
        <v>988180914.5423999</v>
      </c>
      <c r="I20" s="7">
        <v>395152099.08959997</v>
      </c>
      <c r="J20" s="26">
        <v>71211150</v>
      </c>
    </row>
    <row r="21" spans="1:10" ht="14.25" customHeight="1">
      <c r="A21" s="21" t="s">
        <v>12</v>
      </c>
      <c r="B21" s="163">
        <v>93.58</v>
      </c>
      <c r="C21" s="6">
        <v>12400000</v>
      </c>
      <c r="D21" s="6">
        <v>1160392000</v>
      </c>
      <c r="E21" s="6">
        <v>106378524.848</v>
      </c>
      <c r="F21" s="179">
        <v>1266770524.848</v>
      </c>
      <c r="G21" s="6">
        <v>100000000</v>
      </c>
      <c r="H21" s="6">
        <v>786739367.3936</v>
      </c>
      <c r="I21" s="6">
        <v>322011557.4544</v>
      </c>
      <c r="J21" s="22">
        <v>58019600</v>
      </c>
    </row>
    <row r="22" spans="1:10" ht="14.25" customHeight="1">
      <c r="A22" s="23"/>
      <c r="B22" s="164">
        <v>110.63</v>
      </c>
      <c r="C22" s="3">
        <v>12400000</v>
      </c>
      <c r="D22" s="3">
        <v>1371812000</v>
      </c>
      <c r="E22" s="3">
        <v>125760378.32800001</v>
      </c>
      <c r="F22" s="180">
        <v>1497572378.328</v>
      </c>
      <c r="G22" s="3">
        <v>100000000</v>
      </c>
      <c r="H22" s="3">
        <v>948300664.8295999</v>
      </c>
      <c r="I22" s="3">
        <v>380681113.4984</v>
      </c>
      <c r="J22" s="24">
        <v>68590600</v>
      </c>
    </row>
    <row r="23" spans="1:10" ht="14.25" customHeight="1">
      <c r="A23" s="25"/>
      <c r="B23" s="165">
        <v>117.22</v>
      </c>
      <c r="C23" s="7">
        <v>12400000</v>
      </c>
      <c r="D23" s="7">
        <v>1453528000</v>
      </c>
      <c r="E23" s="7">
        <v>133251663.632</v>
      </c>
      <c r="F23" s="181">
        <v>1586779663.632</v>
      </c>
      <c r="G23" s="7">
        <v>100000000</v>
      </c>
      <c r="H23" s="7">
        <v>1010745764.5423999</v>
      </c>
      <c r="I23" s="7">
        <v>403357499.08959997</v>
      </c>
      <c r="J23" s="26">
        <v>72676400</v>
      </c>
    </row>
    <row r="24" spans="1:10" ht="14.25" customHeight="1">
      <c r="A24" s="23" t="s">
        <v>13</v>
      </c>
      <c r="B24" s="164">
        <v>93.58</v>
      </c>
      <c r="C24" s="3">
        <v>12650000</v>
      </c>
      <c r="D24" s="3">
        <v>1183787000</v>
      </c>
      <c r="E24" s="3">
        <v>108718024.848</v>
      </c>
      <c r="F24" s="180">
        <v>1292505024.848</v>
      </c>
      <c r="G24" s="3">
        <v>100000000</v>
      </c>
      <c r="H24" s="3">
        <v>804753517.3936</v>
      </c>
      <c r="I24" s="3">
        <v>328562157.4544</v>
      </c>
      <c r="J24" s="24">
        <v>59189350</v>
      </c>
    </row>
    <row r="25" spans="1:10" ht="14.25" customHeight="1">
      <c r="A25" s="23"/>
      <c r="B25" s="164">
        <v>110.63</v>
      </c>
      <c r="C25" s="3">
        <v>12650000</v>
      </c>
      <c r="D25" s="3">
        <v>1399469500</v>
      </c>
      <c r="E25" s="3">
        <v>128526128.32800001</v>
      </c>
      <c r="F25" s="180">
        <v>1527995628.328</v>
      </c>
      <c r="G25" s="3">
        <v>100000000</v>
      </c>
      <c r="H25" s="3">
        <v>969596939.8295999</v>
      </c>
      <c r="I25" s="3">
        <v>388425213.4984</v>
      </c>
      <c r="J25" s="24">
        <v>69973475</v>
      </c>
    </row>
    <row r="26" spans="1:10" ht="14.25" customHeight="1">
      <c r="A26" s="23"/>
      <c r="B26" s="164">
        <v>117.22</v>
      </c>
      <c r="C26" s="3">
        <v>12650000</v>
      </c>
      <c r="D26" s="3">
        <v>1482833000</v>
      </c>
      <c r="E26" s="3">
        <v>136182163.632</v>
      </c>
      <c r="F26" s="180">
        <v>1619015163.632</v>
      </c>
      <c r="G26" s="3">
        <v>100000000</v>
      </c>
      <c r="H26" s="3">
        <v>1033310614.5423999</v>
      </c>
      <c r="I26" s="3">
        <v>411562899.08959997</v>
      </c>
      <c r="J26" s="24">
        <v>74141650</v>
      </c>
    </row>
    <row r="27" spans="1:10" ht="14.25" customHeight="1">
      <c r="A27" s="21" t="s">
        <v>14</v>
      </c>
      <c r="B27" s="163">
        <v>93.58</v>
      </c>
      <c r="C27" s="6">
        <v>12900000</v>
      </c>
      <c r="D27" s="6">
        <v>1207182000</v>
      </c>
      <c r="E27" s="6">
        <v>111057524.848</v>
      </c>
      <c r="F27" s="179">
        <v>1318239524.848</v>
      </c>
      <c r="G27" s="6">
        <v>100000000</v>
      </c>
      <c r="H27" s="6">
        <v>822767667.3936</v>
      </c>
      <c r="I27" s="6">
        <v>335112757.4544</v>
      </c>
      <c r="J27" s="22">
        <v>60359100</v>
      </c>
    </row>
    <row r="28" spans="1:10" ht="14.25" customHeight="1">
      <c r="A28" s="23"/>
      <c r="B28" s="164">
        <v>110.63</v>
      </c>
      <c r="C28" s="3">
        <v>12900000</v>
      </c>
      <c r="D28" s="3">
        <v>1427127000</v>
      </c>
      <c r="E28" s="3">
        <v>131291878.32800001</v>
      </c>
      <c r="F28" s="180">
        <v>1558418878.328</v>
      </c>
      <c r="G28" s="3">
        <v>100000000</v>
      </c>
      <c r="H28" s="3">
        <v>990893214.8295999</v>
      </c>
      <c r="I28" s="3">
        <v>396169313.4984</v>
      </c>
      <c r="J28" s="24">
        <v>71356350</v>
      </c>
    </row>
    <row r="29" spans="1:10" ht="14.25" customHeight="1" thickBot="1">
      <c r="A29" s="27"/>
      <c r="B29" s="166">
        <v>117.22</v>
      </c>
      <c r="C29" s="28">
        <v>12900000</v>
      </c>
      <c r="D29" s="28">
        <v>1512138000</v>
      </c>
      <c r="E29" s="28">
        <v>139112663.632</v>
      </c>
      <c r="F29" s="182">
        <v>1651250663.632</v>
      </c>
      <c r="G29" s="28">
        <v>100000000</v>
      </c>
      <c r="H29" s="28">
        <v>1055875464.5423999</v>
      </c>
      <c r="I29" s="28">
        <v>419768299.08959997</v>
      </c>
      <c r="J29" s="29">
        <v>75606900</v>
      </c>
    </row>
    <row r="31" s="30" customFormat="1" ht="14.25">
      <c r="A31" s="30" t="s">
        <v>104</v>
      </c>
    </row>
    <row r="32" s="30" customFormat="1" ht="15">
      <c r="A32" s="183" t="s">
        <v>95</v>
      </c>
    </row>
    <row r="33" spans="1:10" s="30" customFormat="1" ht="84" customHeight="1">
      <c r="A33" s="188" t="s">
        <v>96</v>
      </c>
      <c r="B33" s="188"/>
      <c r="C33" s="188"/>
      <c r="D33" s="188"/>
      <c r="E33" s="188"/>
      <c r="F33" s="188"/>
      <c r="G33" s="188"/>
      <c r="H33" s="188"/>
      <c r="I33" s="188"/>
      <c r="J33" s="188"/>
    </row>
    <row r="34" ht="12.75">
      <c r="C34" s="8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mergeCells count="10">
    <mergeCell ref="B9:C9"/>
    <mergeCell ref="F2:J5"/>
    <mergeCell ref="B7:C7"/>
    <mergeCell ref="B10:C10"/>
    <mergeCell ref="A33:J33"/>
    <mergeCell ref="F9:G9"/>
    <mergeCell ref="F10:G10"/>
    <mergeCell ref="F11:G11"/>
    <mergeCell ref="F7:G7"/>
    <mergeCell ref="F8:G8"/>
  </mergeCells>
  <hyperlinks>
    <hyperlink ref="B5" r:id="rId1" display="www.thienkimreal.com"/>
  </hyperlinks>
  <printOptions/>
  <pageMargins left="0.32" right="0.24" top="0.25" bottom="0.27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6"/>
  <sheetViews>
    <sheetView zoomScale="115" zoomScaleNormal="115" zoomScalePageLayoutView="0" workbookViewId="0" topLeftCell="A1">
      <selection activeCell="H18" sqref="H18"/>
    </sheetView>
  </sheetViews>
  <sheetFormatPr defaultColWidth="9.140625" defaultRowHeight="15"/>
  <cols>
    <col min="1" max="1" width="0.13671875" style="34" customWidth="1"/>
    <col min="2" max="2" width="12.7109375" style="39" customWidth="1"/>
    <col min="3" max="3" width="10.28125" style="39" customWidth="1"/>
    <col min="4" max="4" width="10.57421875" style="39" customWidth="1"/>
    <col min="5" max="5" width="15.140625" style="39" customWidth="1"/>
    <col min="6" max="6" width="12.8515625" style="35" customWidth="1"/>
    <col min="7" max="7" width="16.57421875" style="36" customWidth="1"/>
    <col min="8" max="8" width="12.8515625" style="37" customWidth="1"/>
    <col min="9" max="10" width="13.00390625" style="37" customWidth="1"/>
    <col min="11" max="11" width="13.57421875" style="34" customWidth="1"/>
    <col min="12" max="12" width="4.00390625" style="34" customWidth="1"/>
    <col min="13" max="13" width="9.140625" style="34" customWidth="1"/>
    <col min="14" max="31" width="0" style="34" hidden="1" customWidth="1"/>
    <col min="32" max="16384" width="9.140625" style="34" customWidth="1"/>
  </cols>
  <sheetData>
    <row r="1" spans="2:18" ht="12.75">
      <c r="B1" s="35"/>
      <c r="C1" s="35"/>
      <c r="D1" s="35"/>
      <c r="E1" s="35"/>
      <c r="M1" s="38"/>
      <c r="R1" s="34" t="s">
        <v>32</v>
      </c>
    </row>
    <row r="2" spans="3:13" ht="14.25">
      <c r="C2" s="11" t="s">
        <v>19</v>
      </c>
      <c r="G2" s="185" t="s">
        <v>100</v>
      </c>
      <c r="H2" s="186"/>
      <c r="I2" s="186"/>
      <c r="J2" s="186"/>
      <c r="K2" s="186"/>
      <c r="M2" s="38"/>
    </row>
    <row r="3" spans="3:13" ht="12.75">
      <c r="C3" s="9" t="s">
        <v>20</v>
      </c>
      <c r="G3" s="186"/>
      <c r="H3" s="186"/>
      <c r="I3" s="186"/>
      <c r="J3" s="186"/>
      <c r="K3" s="186"/>
      <c r="M3" s="38"/>
    </row>
    <row r="4" spans="2:18" ht="12.75">
      <c r="B4" s="35"/>
      <c r="C4" s="9" t="s">
        <v>21</v>
      </c>
      <c r="D4" s="35"/>
      <c r="E4" s="35"/>
      <c r="G4" s="186"/>
      <c r="H4" s="186"/>
      <c r="I4" s="186"/>
      <c r="J4" s="186"/>
      <c r="K4" s="186"/>
      <c r="M4" s="38"/>
      <c r="R4" s="34" t="s">
        <v>34</v>
      </c>
    </row>
    <row r="5" spans="2:13" ht="12.75">
      <c r="B5" s="35"/>
      <c r="C5" s="10" t="s">
        <v>22</v>
      </c>
      <c r="D5" s="35"/>
      <c r="E5" s="35"/>
      <c r="G5" s="186"/>
      <c r="H5" s="186"/>
      <c r="I5" s="186"/>
      <c r="J5" s="186"/>
      <c r="K5" s="186"/>
      <c r="M5" s="38"/>
    </row>
    <row r="6" spans="8:24" ht="12.75">
      <c r="H6" s="52"/>
      <c r="I6" s="52"/>
      <c r="J6" s="52"/>
      <c r="K6" s="52"/>
      <c r="L6" s="52"/>
      <c r="M6" s="38"/>
      <c r="O6" s="53">
        <v>93.58</v>
      </c>
      <c r="P6" s="54">
        <v>13217656</v>
      </c>
      <c r="Q6" s="54">
        <v>1032344</v>
      </c>
      <c r="R6" s="54">
        <v>14250000</v>
      </c>
      <c r="S6" s="54">
        <f>R6*O6</f>
        <v>1333515000</v>
      </c>
      <c r="T6" s="54">
        <v>123690825</v>
      </c>
      <c r="U6" s="54">
        <f>T6+S6</f>
        <v>1457205825</v>
      </c>
      <c r="V6" s="55"/>
      <c r="W6" s="54">
        <v>11900000</v>
      </c>
      <c r="X6" s="54">
        <f>W6-Q6</f>
        <v>10867656</v>
      </c>
    </row>
    <row r="7" spans="8:24" ht="12.75">
      <c r="H7" s="52"/>
      <c r="I7" s="52"/>
      <c r="J7" s="52"/>
      <c r="K7" s="52"/>
      <c r="L7" s="52"/>
      <c r="M7" s="38"/>
      <c r="O7" s="53"/>
      <c r="P7" s="54"/>
      <c r="Q7" s="54"/>
      <c r="R7" s="54"/>
      <c r="S7" s="54"/>
      <c r="T7" s="54"/>
      <c r="U7" s="54"/>
      <c r="V7" s="55"/>
      <c r="W7" s="54"/>
      <c r="X7" s="54"/>
    </row>
    <row r="8" spans="4:24" ht="12.75">
      <c r="D8" s="196" t="s">
        <v>35</v>
      </c>
      <c r="E8" s="197"/>
      <c r="F8" s="197"/>
      <c r="G8" s="197"/>
      <c r="H8" s="197"/>
      <c r="I8" s="197"/>
      <c r="J8" s="198"/>
      <c r="M8" s="38"/>
      <c r="O8" s="53">
        <v>110.63</v>
      </c>
      <c r="P8" s="54">
        <v>13217656</v>
      </c>
      <c r="Q8" s="54">
        <v>1032344</v>
      </c>
      <c r="R8" s="54">
        <v>14250000</v>
      </c>
      <c r="S8" s="54">
        <f>R8*O8</f>
        <v>1576477500</v>
      </c>
      <c r="T8" s="54">
        <v>146226928</v>
      </c>
      <c r="U8" s="54">
        <f>T8+S8</f>
        <v>1722704428</v>
      </c>
      <c r="V8" s="55"/>
      <c r="W8" s="54">
        <v>11900000</v>
      </c>
      <c r="X8" s="54">
        <f>W8-Q8</f>
        <v>10867656</v>
      </c>
    </row>
    <row r="9" spans="4:24" ht="38.25">
      <c r="D9" s="84" t="s">
        <v>36</v>
      </c>
      <c r="E9" s="199" t="s">
        <v>37</v>
      </c>
      <c r="F9" s="200"/>
      <c r="G9" s="84" t="s">
        <v>38</v>
      </c>
      <c r="H9" s="85" t="s">
        <v>39</v>
      </c>
      <c r="I9" s="201" t="s">
        <v>40</v>
      </c>
      <c r="J9" s="201"/>
      <c r="M9" s="38"/>
      <c r="O9" s="53">
        <v>117.22</v>
      </c>
      <c r="P9" s="54">
        <v>13217656</v>
      </c>
      <c r="Q9" s="54">
        <v>1032344</v>
      </c>
      <c r="R9" s="54">
        <v>14250000</v>
      </c>
      <c r="S9" s="54">
        <f>R9*O9</f>
        <v>1670385000</v>
      </c>
      <c r="T9" s="54">
        <v>154937364</v>
      </c>
      <c r="U9" s="54">
        <f>T9+S9</f>
        <v>1825322364</v>
      </c>
      <c r="V9" s="55"/>
      <c r="W9" s="54">
        <v>11900000</v>
      </c>
      <c r="X9" s="54">
        <f>W9-Q9</f>
        <v>10867656</v>
      </c>
    </row>
    <row r="10" spans="4:24" ht="13.5" customHeight="1">
      <c r="D10" s="76">
        <v>1</v>
      </c>
      <c r="E10" s="202" t="s">
        <v>0</v>
      </c>
      <c r="F10" s="203"/>
      <c r="G10" s="62">
        <v>100000000</v>
      </c>
      <c r="H10" s="62"/>
      <c r="I10" s="204"/>
      <c r="J10" s="204"/>
      <c r="M10" s="38"/>
      <c r="O10" s="53"/>
      <c r="P10" s="54"/>
      <c r="Q10" s="54"/>
      <c r="R10" s="54"/>
      <c r="S10" s="54"/>
      <c r="T10" s="54"/>
      <c r="U10" s="54"/>
      <c r="V10" s="55"/>
      <c r="W10" s="54"/>
      <c r="X10" s="54"/>
    </row>
    <row r="11" spans="4:24" ht="13.5" customHeight="1">
      <c r="D11" s="77">
        <v>2</v>
      </c>
      <c r="E11" s="212" t="s">
        <v>102</v>
      </c>
      <c r="F11" s="213"/>
      <c r="G11" s="78" t="s">
        <v>41</v>
      </c>
      <c r="H11" s="79" t="s">
        <v>42</v>
      </c>
      <c r="I11" s="214" t="s">
        <v>98</v>
      </c>
      <c r="J11" s="214"/>
      <c r="M11" s="38"/>
      <c r="O11" s="53">
        <v>93.58</v>
      </c>
      <c r="P11" s="54">
        <v>13467656</v>
      </c>
      <c r="Q11" s="54">
        <v>1032344</v>
      </c>
      <c r="R11" s="54">
        <v>14500000</v>
      </c>
      <c r="S11" s="54">
        <f>R11*O11</f>
        <v>1356910000</v>
      </c>
      <c r="T11" s="54">
        <v>126030325</v>
      </c>
      <c r="U11" s="54">
        <f>T11+S11</f>
        <v>1482940325</v>
      </c>
      <c r="V11" s="55"/>
      <c r="W11" s="54">
        <v>12150000</v>
      </c>
      <c r="X11" s="54">
        <f>W11-Q11</f>
        <v>11117656</v>
      </c>
    </row>
    <row r="12" spans="4:24" ht="13.5" customHeight="1">
      <c r="D12" s="80">
        <v>5</v>
      </c>
      <c r="E12" s="215" t="s">
        <v>2</v>
      </c>
      <c r="F12" s="216"/>
      <c r="G12" s="81">
        <v>0.65</v>
      </c>
      <c r="H12" s="81">
        <v>0.7</v>
      </c>
      <c r="I12" s="214"/>
      <c r="J12" s="214"/>
      <c r="M12" s="38"/>
      <c r="O12" s="53">
        <v>110.63</v>
      </c>
      <c r="P12" s="54">
        <v>13467656</v>
      </c>
      <c r="Q12" s="54">
        <v>1032344</v>
      </c>
      <c r="R12" s="54">
        <v>14500000</v>
      </c>
      <c r="S12" s="54">
        <f>R12*O12</f>
        <v>1604135000</v>
      </c>
      <c r="T12" s="54">
        <v>148992678</v>
      </c>
      <c r="U12" s="54">
        <f>T12+S12</f>
        <v>1753127678</v>
      </c>
      <c r="V12" s="55"/>
      <c r="W12" s="54">
        <v>12150000</v>
      </c>
      <c r="X12" s="54">
        <f>W12-Q12</f>
        <v>11117656</v>
      </c>
    </row>
    <row r="13" spans="4:24" ht="13.5" customHeight="1">
      <c r="D13" s="82">
        <v>6</v>
      </c>
      <c r="E13" s="217" t="s">
        <v>3</v>
      </c>
      <c r="F13" s="218"/>
      <c r="G13" s="83">
        <v>0.05</v>
      </c>
      <c r="H13" s="83"/>
      <c r="I13" s="219"/>
      <c r="J13" s="219"/>
      <c r="M13" s="38"/>
      <c r="O13" s="53">
        <v>117.22</v>
      </c>
      <c r="P13" s="54">
        <v>13467656</v>
      </c>
      <c r="Q13" s="54">
        <v>1032344</v>
      </c>
      <c r="R13" s="54">
        <v>14500000</v>
      </c>
      <c r="S13" s="54">
        <f>R13*O13</f>
        <v>1699690000</v>
      </c>
      <c r="T13" s="54">
        <v>157867864</v>
      </c>
      <c r="U13" s="54">
        <f>T13+S13</f>
        <v>1857557864</v>
      </c>
      <c r="V13" s="55"/>
      <c r="W13" s="54">
        <v>12150000</v>
      </c>
      <c r="X13" s="54">
        <f>W13-Q13</f>
        <v>11117656</v>
      </c>
    </row>
    <row r="14" spans="13:24" ht="13.5" thickBot="1">
      <c r="M14" s="38"/>
      <c r="O14" s="53"/>
      <c r="P14" s="54"/>
      <c r="Q14" s="54"/>
      <c r="R14" s="54"/>
      <c r="S14" s="54"/>
      <c r="T14" s="54"/>
      <c r="U14" s="54"/>
      <c r="V14" s="55"/>
      <c r="W14" s="54"/>
      <c r="X14" s="54"/>
    </row>
    <row r="15" spans="12:24" ht="13.5" hidden="1" thickBot="1">
      <c r="L15" s="56"/>
      <c r="M15" s="38"/>
      <c r="O15" s="53">
        <v>93.58</v>
      </c>
      <c r="P15" s="54">
        <v>13717656</v>
      </c>
      <c r="Q15" s="54">
        <v>1032344</v>
      </c>
      <c r="R15" s="54">
        <v>14750000</v>
      </c>
      <c r="S15" s="54">
        <f>R15*O15</f>
        <v>1380305000</v>
      </c>
      <c r="T15" s="54">
        <v>128369825</v>
      </c>
      <c r="U15" s="54">
        <f>T15+S15</f>
        <v>1508674825</v>
      </c>
      <c r="V15" s="55"/>
      <c r="W15" s="54">
        <v>12400000</v>
      </c>
      <c r="X15" s="54">
        <f>W15-Q15</f>
        <v>11367656</v>
      </c>
    </row>
    <row r="16" spans="2:24" ht="12.75">
      <c r="B16" s="206" t="s">
        <v>43</v>
      </c>
      <c r="C16" s="207"/>
      <c r="D16" s="207"/>
      <c r="E16" s="207"/>
      <c r="F16" s="207"/>
      <c r="G16" s="207"/>
      <c r="H16" s="207"/>
      <c r="I16" s="207"/>
      <c r="J16" s="207"/>
      <c r="K16" s="208"/>
      <c r="L16" s="39"/>
      <c r="M16" s="38"/>
      <c r="O16" s="53">
        <v>110.63</v>
      </c>
      <c r="P16" s="54">
        <v>13717656</v>
      </c>
      <c r="Q16" s="54">
        <v>1032344</v>
      </c>
      <c r="R16" s="54">
        <v>14750000</v>
      </c>
      <c r="S16" s="54">
        <f>R16*O16</f>
        <v>1631792500</v>
      </c>
      <c r="T16" s="54">
        <v>151758428</v>
      </c>
      <c r="U16" s="54">
        <f>T16+S16</f>
        <v>1783550928</v>
      </c>
      <c r="V16" s="55"/>
      <c r="W16" s="54">
        <v>12400000</v>
      </c>
      <c r="X16" s="54">
        <f>W16-Q16</f>
        <v>11367656</v>
      </c>
    </row>
    <row r="17" spans="2:24" s="41" customFormat="1" ht="25.5">
      <c r="B17" s="42" t="s">
        <v>5</v>
      </c>
      <c r="C17" s="43" t="s">
        <v>44</v>
      </c>
      <c r="D17" s="44" t="s">
        <v>7</v>
      </c>
      <c r="E17" s="45" t="s">
        <v>18</v>
      </c>
      <c r="F17" s="43" t="s">
        <v>8</v>
      </c>
      <c r="G17" s="90" t="s">
        <v>45</v>
      </c>
      <c r="H17" s="46" t="s">
        <v>9</v>
      </c>
      <c r="I17" s="47" t="s">
        <v>46</v>
      </c>
      <c r="J17" s="47" t="s">
        <v>47</v>
      </c>
      <c r="K17" s="48" t="s">
        <v>48</v>
      </c>
      <c r="L17" s="49"/>
      <c r="M17" s="38"/>
      <c r="N17" s="50"/>
      <c r="O17" s="53">
        <v>117.22</v>
      </c>
      <c r="P17" s="54">
        <v>13717656</v>
      </c>
      <c r="Q17" s="54">
        <v>1032344</v>
      </c>
      <c r="R17" s="54">
        <v>14750000</v>
      </c>
      <c r="S17" s="54">
        <f>R17*O17</f>
        <v>1728995000</v>
      </c>
      <c r="T17" s="54">
        <v>160798364</v>
      </c>
      <c r="U17" s="54">
        <f>T17+S17</f>
        <v>1889793364</v>
      </c>
      <c r="V17" s="55"/>
      <c r="W17" s="54">
        <v>12400000</v>
      </c>
      <c r="X17" s="54">
        <f>W17-Q17</f>
        <v>11367656</v>
      </c>
    </row>
    <row r="18" spans="2:24" ht="15" customHeight="1">
      <c r="B18" s="209" t="s">
        <v>10</v>
      </c>
      <c r="C18" s="57">
        <v>93.58</v>
      </c>
      <c r="D18" s="61">
        <v>11900000</v>
      </c>
      <c r="E18" s="62">
        <f>W6*O6</f>
        <v>1113602000</v>
      </c>
      <c r="F18" s="62">
        <f>X6*O6*10%</f>
        <v>101699524.848</v>
      </c>
      <c r="G18" s="86">
        <f aca="true" t="shared" si="0" ref="G18:G29">E18+F18</f>
        <v>1215301524.848</v>
      </c>
      <c r="H18" s="62">
        <v>100000000</v>
      </c>
      <c r="I18" s="62">
        <f aca="true" t="shared" si="1" ref="I18:I29">(E18*$H$11+F18*$H$11)-100000000</f>
        <v>264590457.4544</v>
      </c>
      <c r="J18" s="62">
        <f>E18*$G$12+F18*$H$12</f>
        <v>795030967.3936</v>
      </c>
      <c r="K18" s="63">
        <f aca="true" t="shared" si="2" ref="K18:K29">E18*$G$13</f>
        <v>55680100</v>
      </c>
      <c r="L18" s="51"/>
      <c r="M18" s="38"/>
      <c r="O18" s="53"/>
      <c r="P18" s="54"/>
      <c r="Q18" s="54"/>
      <c r="R18" s="54"/>
      <c r="S18" s="54"/>
      <c r="T18" s="54"/>
      <c r="U18" s="54"/>
      <c r="V18" s="55"/>
      <c r="W18" s="54"/>
      <c r="X18" s="54"/>
    </row>
    <row r="19" spans="2:24" ht="15" customHeight="1">
      <c r="B19" s="209"/>
      <c r="C19" s="58">
        <v>110.63</v>
      </c>
      <c r="D19" s="65">
        <v>11900000</v>
      </c>
      <c r="E19" s="66">
        <f>W8*O8</f>
        <v>1316497000</v>
      </c>
      <c r="F19" s="66">
        <f>X8*O8*10%</f>
        <v>120228878.32800001</v>
      </c>
      <c r="G19" s="87">
        <f t="shared" si="0"/>
        <v>1436725878.328</v>
      </c>
      <c r="H19" s="66">
        <v>100000000</v>
      </c>
      <c r="I19" s="66">
        <f t="shared" si="1"/>
        <v>331017763.4984</v>
      </c>
      <c r="J19" s="66">
        <f aca="true" t="shared" si="3" ref="J19:J29">E19*$G$12+F19*$H$12</f>
        <v>939883264.8296</v>
      </c>
      <c r="K19" s="67">
        <f t="shared" si="2"/>
        <v>65824850</v>
      </c>
      <c r="L19" s="51"/>
      <c r="M19" s="38"/>
      <c r="O19" s="53">
        <v>93.58</v>
      </c>
      <c r="P19" s="54">
        <v>13967656</v>
      </c>
      <c r="Q19" s="54">
        <v>1032344</v>
      </c>
      <c r="R19" s="54">
        <v>15000000</v>
      </c>
      <c r="S19" s="54">
        <f>R19*O19</f>
        <v>1403700000</v>
      </c>
      <c r="T19" s="54">
        <v>130709325</v>
      </c>
      <c r="U19" s="54">
        <f>T19+S19</f>
        <v>1534409325</v>
      </c>
      <c r="V19" s="55"/>
      <c r="W19" s="54">
        <v>12500000</v>
      </c>
      <c r="X19" s="54">
        <f>W19-Q19</f>
        <v>11467656</v>
      </c>
    </row>
    <row r="20" spans="2:24" ht="15" customHeight="1">
      <c r="B20" s="209"/>
      <c r="C20" s="59">
        <v>117.22</v>
      </c>
      <c r="D20" s="69">
        <v>11900000</v>
      </c>
      <c r="E20" s="70">
        <f>W9*O9</f>
        <v>1394918000</v>
      </c>
      <c r="F20" s="70">
        <f>X9*O9*10%</f>
        <v>127390663.632</v>
      </c>
      <c r="G20" s="88">
        <f t="shared" si="0"/>
        <v>1522308663.632</v>
      </c>
      <c r="H20" s="70">
        <v>100000000</v>
      </c>
      <c r="I20" s="70">
        <f t="shared" si="1"/>
        <v>356692599.08959997</v>
      </c>
      <c r="J20" s="70">
        <f t="shared" si="3"/>
        <v>995870164.5424</v>
      </c>
      <c r="K20" s="71">
        <f t="shared" si="2"/>
        <v>69745900</v>
      </c>
      <c r="L20" s="51"/>
      <c r="M20" s="38"/>
      <c r="O20" s="53">
        <v>110.63</v>
      </c>
      <c r="P20" s="54">
        <v>13967656</v>
      </c>
      <c r="Q20" s="54">
        <v>1032344</v>
      </c>
      <c r="R20" s="54">
        <v>15000000</v>
      </c>
      <c r="S20" s="54">
        <f>R20*O20</f>
        <v>1659450000</v>
      </c>
      <c r="T20" s="54">
        <v>154524178</v>
      </c>
      <c r="U20" s="54">
        <f>T20+S20</f>
        <v>1813974178</v>
      </c>
      <c r="V20" s="55"/>
      <c r="W20" s="54">
        <v>12500000</v>
      </c>
      <c r="X20" s="54">
        <f>W20-Q20</f>
        <v>11467656</v>
      </c>
    </row>
    <row r="21" spans="2:24" ht="15" customHeight="1">
      <c r="B21" s="209" t="s">
        <v>11</v>
      </c>
      <c r="C21" s="60">
        <v>93.58</v>
      </c>
      <c r="D21" s="61">
        <v>12150000</v>
      </c>
      <c r="E21" s="62">
        <f>W11*O11</f>
        <v>1136997000</v>
      </c>
      <c r="F21" s="62">
        <f>X11*O11*10%</f>
        <v>104039024.848</v>
      </c>
      <c r="G21" s="86">
        <f t="shared" si="0"/>
        <v>1241036024.848</v>
      </c>
      <c r="H21" s="62">
        <v>100000000</v>
      </c>
      <c r="I21" s="62">
        <f t="shared" si="1"/>
        <v>272310807.4544</v>
      </c>
      <c r="J21" s="62">
        <f t="shared" si="3"/>
        <v>811875367.3936</v>
      </c>
      <c r="K21" s="63">
        <f t="shared" si="2"/>
        <v>56849850</v>
      </c>
      <c r="L21" s="51"/>
      <c r="M21" s="38"/>
      <c r="O21" s="53">
        <v>117.22</v>
      </c>
      <c r="P21" s="54">
        <v>13967656</v>
      </c>
      <c r="Q21" s="54">
        <v>1032344</v>
      </c>
      <c r="R21" s="54">
        <v>15000000</v>
      </c>
      <c r="S21" s="54">
        <f>R21*O21</f>
        <v>1758300000</v>
      </c>
      <c r="T21" s="54">
        <v>163728864</v>
      </c>
      <c r="U21" s="54">
        <f>T21+S21</f>
        <v>1922028864</v>
      </c>
      <c r="V21" s="55"/>
      <c r="W21" s="54">
        <v>12500000</v>
      </c>
      <c r="X21" s="54">
        <f>W21-Q21</f>
        <v>11467656</v>
      </c>
    </row>
    <row r="22" spans="2:24" ht="15" customHeight="1">
      <c r="B22" s="209"/>
      <c r="C22" s="64">
        <v>110.63</v>
      </c>
      <c r="D22" s="65">
        <v>12150000</v>
      </c>
      <c r="E22" s="66">
        <f>W12*O12</f>
        <v>1344154500</v>
      </c>
      <c r="F22" s="66">
        <f>X12*O12*10%</f>
        <v>122994628.32800001</v>
      </c>
      <c r="G22" s="87">
        <f t="shared" si="0"/>
        <v>1467149128.328</v>
      </c>
      <c r="H22" s="66">
        <v>100000000</v>
      </c>
      <c r="I22" s="66">
        <f t="shared" si="1"/>
        <v>340144738.4984</v>
      </c>
      <c r="J22" s="66">
        <f t="shared" si="3"/>
        <v>959796664.8296</v>
      </c>
      <c r="K22" s="67">
        <f t="shared" si="2"/>
        <v>67207725</v>
      </c>
      <c r="L22" s="51"/>
      <c r="M22" s="38"/>
      <c r="O22" s="53"/>
      <c r="P22" s="54"/>
      <c r="Q22" s="54"/>
      <c r="R22" s="54"/>
      <c r="S22" s="54"/>
      <c r="T22" s="54"/>
      <c r="U22" s="54"/>
      <c r="V22" s="55"/>
      <c r="W22" s="54"/>
      <c r="X22" s="54"/>
    </row>
    <row r="23" spans="2:24" ht="15" customHeight="1">
      <c r="B23" s="209"/>
      <c r="C23" s="68">
        <v>117.22</v>
      </c>
      <c r="D23" s="69">
        <v>12150000</v>
      </c>
      <c r="E23" s="70">
        <f>W13*O13</f>
        <v>1424223000</v>
      </c>
      <c r="F23" s="70">
        <f>X13*O13*10%</f>
        <v>130321163.632</v>
      </c>
      <c r="G23" s="88">
        <f t="shared" si="0"/>
        <v>1554544163.632</v>
      </c>
      <c r="H23" s="70">
        <v>100000000</v>
      </c>
      <c r="I23" s="70">
        <f t="shared" si="1"/>
        <v>366363249.08959997</v>
      </c>
      <c r="J23" s="70">
        <f t="shared" si="3"/>
        <v>1016969764.5424</v>
      </c>
      <c r="K23" s="71">
        <f t="shared" si="2"/>
        <v>71211150</v>
      </c>
      <c r="L23" s="51"/>
      <c r="M23" s="38"/>
      <c r="O23" s="53">
        <v>93.58</v>
      </c>
      <c r="P23" s="54">
        <v>14167656</v>
      </c>
      <c r="Q23" s="54">
        <v>1032344</v>
      </c>
      <c r="R23" s="54">
        <v>15200000</v>
      </c>
      <c r="S23" s="54">
        <f>R23*O23</f>
        <v>1422416000</v>
      </c>
      <c r="T23" s="54">
        <v>132580925</v>
      </c>
      <c r="U23" s="54">
        <f>T23+S23</f>
        <v>1554996925</v>
      </c>
      <c r="V23" s="55"/>
      <c r="W23" s="54"/>
      <c r="X23" s="54"/>
    </row>
    <row r="24" spans="2:24" ht="15" customHeight="1">
      <c r="B24" s="209" t="s">
        <v>49</v>
      </c>
      <c r="C24" s="60">
        <v>93.58</v>
      </c>
      <c r="D24" s="61">
        <v>12400000</v>
      </c>
      <c r="E24" s="62">
        <f>W15*O15</f>
        <v>1160392000</v>
      </c>
      <c r="F24" s="62">
        <f>X15*O15*10%</f>
        <v>106378524.848</v>
      </c>
      <c r="G24" s="86">
        <f t="shared" si="0"/>
        <v>1266770524.848</v>
      </c>
      <c r="H24" s="62">
        <v>100000000</v>
      </c>
      <c r="I24" s="62">
        <f t="shared" si="1"/>
        <v>280031157.4544</v>
      </c>
      <c r="J24" s="62">
        <f t="shared" si="3"/>
        <v>828719767.3936</v>
      </c>
      <c r="K24" s="63">
        <f t="shared" si="2"/>
        <v>58019600</v>
      </c>
      <c r="L24" s="51"/>
      <c r="M24" s="38"/>
      <c r="O24" s="53">
        <v>110.63</v>
      </c>
      <c r="P24" s="54">
        <v>14167656</v>
      </c>
      <c r="Q24" s="54">
        <v>1032344</v>
      </c>
      <c r="R24" s="54">
        <v>15200000</v>
      </c>
      <c r="S24" s="54">
        <f>R24*O24</f>
        <v>1681576000</v>
      </c>
      <c r="T24" s="54">
        <v>156736778</v>
      </c>
      <c r="U24" s="54">
        <f>T24+S24</f>
        <v>1838312778</v>
      </c>
      <c r="V24" s="55"/>
      <c r="W24" s="54"/>
      <c r="X24" s="54"/>
    </row>
    <row r="25" spans="2:24" ht="15" customHeight="1">
      <c r="B25" s="209"/>
      <c r="C25" s="64">
        <v>110.63</v>
      </c>
      <c r="D25" s="65">
        <v>12400000</v>
      </c>
      <c r="E25" s="66">
        <f>W16*O16</f>
        <v>1371812000</v>
      </c>
      <c r="F25" s="66">
        <f>X16*O16*10%</f>
        <v>125760378.32800001</v>
      </c>
      <c r="G25" s="87">
        <f t="shared" si="0"/>
        <v>1497572378.328</v>
      </c>
      <c r="H25" s="66">
        <v>100000000</v>
      </c>
      <c r="I25" s="66">
        <f t="shared" si="1"/>
        <v>349271713.4984</v>
      </c>
      <c r="J25" s="66">
        <f t="shared" si="3"/>
        <v>979710064.8296</v>
      </c>
      <c r="K25" s="67">
        <f t="shared" si="2"/>
        <v>68590600</v>
      </c>
      <c r="L25" s="51"/>
      <c r="M25" s="38"/>
      <c r="O25" s="53">
        <v>117.22</v>
      </c>
      <c r="P25" s="54">
        <v>14167656</v>
      </c>
      <c r="Q25" s="54">
        <v>1032344</v>
      </c>
      <c r="R25" s="54">
        <v>15200000</v>
      </c>
      <c r="S25" s="54">
        <f>R25*O25</f>
        <v>1781744000</v>
      </c>
      <c r="T25" s="54">
        <v>166073264</v>
      </c>
      <c r="U25" s="54">
        <f>T25+S25</f>
        <v>1947817264</v>
      </c>
      <c r="V25" s="55"/>
      <c r="W25" s="54"/>
      <c r="X25" s="54"/>
    </row>
    <row r="26" spans="2:13" ht="15" customHeight="1">
      <c r="B26" s="209"/>
      <c r="C26" s="68">
        <v>117.22</v>
      </c>
      <c r="D26" s="69">
        <v>12400000</v>
      </c>
      <c r="E26" s="70">
        <f>W17*O17</f>
        <v>1453528000</v>
      </c>
      <c r="F26" s="70">
        <f>X17*O17*10%</f>
        <v>133251663.632</v>
      </c>
      <c r="G26" s="88">
        <f t="shared" si="0"/>
        <v>1586779663.632</v>
      </c>
      <c r="H26" s="70">
        <v>100000000</v>
      </c>
      <c r="I26" s="70">
        <f t="shared" si="1"/>
        <v>376033899.08959997</v>
      </c>
      <c r="J26" s="70">
        <f t="shared" si="3"/>
        <v>1038069364.5424</v>
      </c>
      <c r="K26" s="71">
        <f t="shared" si="2"/>
        <v>72676400</v>
      </c>
      <c r="L26" s="51"/>
      <c r="M26" s="38"/>
    </row>
    <row r="27" spans="2:13" ht="15" customHeight="1">
      <c r="B27" s="209" t="s">
        <v>50</v>
      </c>
      <c r="C27" s="60">
        <v>93.58</v>
      </c>
      <c r="D27" s="61">
        <v>12500000</v>
      </c>
      <c r="E27" s="62">
        <f>W19*O19</f>
        <v>1169750000</v>
      </c>
      <c r="F27" s="62">
        <f>X19*O19*10%</f>
        <v>107314324.848</v>
      </c>
      <c r="G27" s="86">
        <f t="shared" si="0"/>
        <v>1277064324.848</v>
      </c>
      <c r="H27" s="62">
        <v>100000000</v>
      </c>
      <c r="I27" s="62">
        <f t="shared" si="1"/>
        <v>283119297.4544</v>
      </c>
      <c r="J27" s="62">
        <f t="shared" si="3"/>
        <v>835457527.3936</v>
      </c>
      <c r="K27" s="63">
        <f t="shared" si="2"/>
        <v>58487500</v>
      </c>
      <c r="L27" s="51"/>
      <c r="M27" s="38"/>
    </row>
    <row r="28" spans="2:13" ht="15" customHeight="1">
      <c r="B28" s="209"/>
      <c r="C28" s="64">
        <v>110.63</v>
      </c>
      <c r="D28" s="65">
        <f>12500000</f>
        <v>12500000</v>
      </c>
      <c r="E28" s="66">
        <f>W20*O20</f>
        <v>1382875000</v>
      </c>
      <c r="F28" s="66">
        <f>X20*O20*10%</f>
        <v>126866678.32800001</v>
      </c>
      <c r="G28" s="87">
        <f t="shared" si="0"/>
        <v>1509741678.328</v>
      </c>
      <c r="H28" s="66">
        <v>100000000</v>
      </c>
      <c r="I28" s="66">
        <f t="shared" si="1"/>
        <v>352922503.4984</v>
      </c>
      <c r="J28" s="66">
        <f t="shared" si="3"/>
        <v>987675424.8296</v>
      </c>
      <c r="K28" s="67">
        <f t="shared" si="2"/>
        <v>69143750</v>
      </c>
      <c r="L28" s="51"/>
      <c r="M28" s="38"/>
    </row>
    <row r="29" spans="2:13" ht="15" customHeight="1" thickBot="1">
      <c r="B29" s="210"/>
      <c r="C29" s="72">
        <v>117.22</v>
      </c>
      <c r="D29" s="73">
        <f>12500000</f>
        <v>12500000</v>
      </c>
      <c r="E29" s="74">
        <f>W21*O21</f>
        <v>1465250000</v>
      </c>
      <c r="F29" s="74">
        <f>X21*O21*10%</f>
        <v>134423863.632</v>
      </c>
      <c r="G29" s="89">
        <f t="shared" si="0"/>
        <v>1599673863.632</v>
      </c>
      <c r="H29" s="74">
        <v>100000000</v>
      </c>
      <c r="I29" s="74">
        <f t="shared" si="1"/>
        <v>379902159.08959997</v>
      </c>
      <c r="J29" s="74">
        <f t="shared" si="3"/>
        <v>1046509204.5424</v>
      </c>
      <c r="K29" s="75">
        <f t="shared" si="2"/>
        <v>73262500</v>
      </c>
      <c r="L29" s="51"/>
      <c r="M29" s="38"/>
    </row>
    <row r="30" spans="2:13" ht="12.75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51"/>
      <c r="M30" s="38"/>
    </row>
    <row r="31" spans="2:13" ht="12.75">
      <c r="B31" s="205" t="s">
        <v>51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51"/>
      <c r="M31" s="38"/>
    </row>
    <row r="32" spans="2:11" ht="15">
      <c r="B32" s="162" t="s">
        <v>95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79.5" customHeight="1">
      <c r="B33" s="188" t="s">
        <v>96</v>
      </c>
      <c r="C33" s="188"/>
      <c r="D33" s="188"/>
      <c r="E33" s="188"/>
      <c r="F33" s="188"/>
      <c r="G33" s="188"/>
      <c r="H33" s="188"/>
      <c r="I33" s="188"/>
      <c r="J33" s="188"/>
      <c r="K33" s="188"/>
    </row>
    <row r="34" spans="4:6" ht="12.75">
      <c r="D34" s="34"/>
      <c r="E34" s="34"/>
      <c r="F34" s="34"/>
    </row>
    <row r="35" spans="4:6" ht="12.75">
      <c r="D35" s="34"/>
      <c r="E35" s="34"/>
      <c r="F35" s="34"/>
    </row>
    <row r="36" spans="1:37" s="39" customFormat="1" ht="12.75">
      <c r="A36" s="34"/>
      <c r="F36" s="35"/>
      <c r="G36" s="36"/>
      <c r="H36" s="37"/>
      <c r="I36" s="37"/>
      <c r="J36" s="37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0">
    <mergeCell ref="B24:B26"/>
    <mergeCell ref="B27:B29"/>
    <mergeCell ref="B30:K30"/>
    <mergeCell ref="G2:K5"/>
    <mergeCell ref="E11:F11"/>
    <mergeCell ref="I11:J11"/>
    <mergeCell ref="E12:F12"/>
    <mergeCell ref="I12:J12"/>
    <mergeCell ref="E13:F13"/>
    <mergeCell ref="I13:J13"/>
    <mergeCell ref="B33:K33"/>
    <mergeCell ref="D8:J8"/>
    <mergeCell ref="E9:F9"/>
    <mergeCell ref="I9:J9"/>
    <mergeCell ref="E10:F10"/>
    <mergeCell ref="I10:J10"/>
    <mergeCell ref="B31:K31"/>
    <mergeCell ref="B16:K16"/>
    <mergeCell ref="B18:B20"/>
    <mergeCell ref="B21:B23"/>
  </mergeCells>
  <hyperlinks>
    <hyperlink ref="C5" r:id="rId1" display="www.thienkimreal.com"/>
  </hyperlinks>
  <printOptions/>
  <pageMargins left="0.7" right="0.7" top="0.19" bottom="0.42" header="0.24" footer="0.17"/>
  <pageSetup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X26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1.421875" style="36" customWidth="1"/>
    <col min="2" max="2" width="9.28125" style="36" bestFit="1" customWidth="1"/>
    <col min="3" max="3" width="10.140625" style="36" customWidth="1"/>
    <col min="4" max="4" width="12.421875" style="36" customWidth="1"/>
    <col min="5" max="5" width="12.421875" style="38" customWidth="1"/>
    <col min="6" max="6" width="14.57421875" style="36" customWidth="1"/>
    <col min="7" max="8" width="15.00390625" style="37" customWidth="1"/>
    <col min="9" max="9" width="16.57421875" style="37" bestFit="1" customWidth="1"/>
    <col min="10" max="10" width="14.140625" style="38" bestFit="1" customWidth="1"/>
    <col min="11" max="13" width="9.140625" style="38" customWidth="1"/>
    <col min="14" max="26" width="0" style="38" hidden="1" customWidth="1"/>
    <col min="27" max="16384" width="9.140625" style="38" customWidth="1"/>
  </cols>
  <sheetData>
    <row r="1" ht="12.75"/>
    <row r="2" ht="12.75">
      <c r="B2" s="114" t="s">
        <v>19</v>
      </c>
    </row>
    <row r="3" spans="2:10" ht="12.75">
      <c r="B3" s="115" t="s">
        <v>20</v>
      </c>
      <c r="I3" s="91"/>
      <c r="J3" s="32" t="s">
        <v>33</v>
      </c>
    </row>
    <row r="4" spans="2:10" ht="12.75">
      <c r="B4" s="115" t="s">
        <v>21</v>
      </c>
      <c r="I4" s="91"/>
      <c r="J4" s="33" t="s">
        <v>22</v>
      </c>
    </row>
    <row r="5" spans="1:12" ht="12.75">
      <c r="A5" s="92"/>
      <c r="B5" s="116" t="s">
        <v>22</v>
      </c>
      <c r="C5" s="92"/>
      <c r="D5" s="92"/>
      <c r="E5" s="93"/>
      <c r="F5" s="92"/>
      <c r="G5" s="94"/>
      <c r="H5" s="94"/>
      <c r="I5" s="94"/>
      <c r="J5" s="93"/>
      <c r="K5" s="93"/>
      <c r="L5" s="93"/>
    </row>
    <row r="6" spans="1:12" ht="12.75">
      <c r="A6" s="92"/>
      <c r="B6" s="10"/>
      <c r="C6" s="92"/>
      <c r="D6" s="92"/>
      <c r="E6" s="93"/>
      <c r="F6" s="92"/>
      <c r="G6" s="94"/>
      <c r="H6" s="94"/>
      <c r="I6" s="94"/>
      <c r="J6" s="93"/>
      <c r="K6" s="93"/>
      <c r="L6" s="93"/>
    </row>
    <row r="7" ht="13.5" thickBot="1">
      <c r="K7" s="52"/>
    </row>
    <row r="8" spans="1:24" ht="21.75" customHeight="1">
      <c r="A8" s="220" t="s">
        <v>52</v>
      </c>
      <c r="B8" s="221"/>
      <c r="C8" s="221"/>
      <c r="D8" s="221"/>
      <c r="E8" s="221"/>
      <c r="F8" s="221"/>
      <c r="G8" s="221"/>
      <c r="H8" s="221"/>
      <c r="I8" s="221"/>
      <c r="J8" s="222"/>
      <c r="K8" s="36"/>
      <c r="O8" s="105">
        <v>93.58</v>
      </c>
      <c r="P8" s="106">
        <v>13217656</v>
      </c>
      <c r="Q8" s="106">
        <v>1032344</v>
      </c>
      <c r="R8" s="106">
        <v>14250000</v>
      </c>
      <c r="S8" s="106">
        <f>R8*O8</f>
        <v>1333515000</v>
      </c>
      <c r="T8" s="106">
        <v>123690825</v>
      </c>
      <c r="U8" s="106">
        <f>T8+S8</f>
        <v>1457205825</v>
      </c>
      <c r="V8" s="107"/>
      <c r="W8" s="106">
        <v>11900000</v>
      </c>
      <c r="X8" s="106">
        <f>W8-Q8</f>
        <v>10867656</v>
      </c>
    </row>
    <row r="9" spans="1:24" s="113" customFormat="1" ht="39" customHeight="1">
      <c r="A9" s="153" t="s">
        <v>5</v>
      </c>
      <c r="B9" s="154" t="s">
        <v>29</v>
      </c>
      <c r="C9" s="155" t="s">
        <v>93</v>
      </c>
      <c r="D9" s="154" t="s">
        <v>18</v>
      </c>
      <c r="E9" s="155" t="s">
        <v>8</v>
      </c>
      <c r="F9" s="154" t="s">
        <v>53</v>
      </c>
      <c r="G9" s="155" t="s">
        <v>54</v>
      </c>
      <c r="H9" s="155" t="s">
        <v>55</v>
      </c>
      <c r="I9" s="155" t="s">
        <v>56</v>
      </c>
      <c r="J9" s="156" t="s">
        <v>57</v>
      </c>
      <c r="K9" s="108"/>
      <c r="L9" s="109"/>
      <c r="M9" s="109"/>
      <c r="N9" s="50"/>
      <c r="O9" s="110">
        <v>110.63</v>
      </c>
      <c r="P9" s="111">
        <v>13217656</v>
      </c>
      <c r="Q9" s="111">
        <v>1032344</v>
      </c>
      <c r="R9" s="111">
        <v>14250000</v>
      </c>
      <c r="S9" s="111">
        <f>R9*O9</f>
        <v>1576477500</v>
      </c>
      <c r="T9" s="111">
        <v>146226928</v>
      </c>
      <c r="U9" s="111">
        <f>T9+S9</f>
        <v>1722704428</v>
      </c>
      <c r="V9" s="112"/>
      <c r="W9" s="111">
        <v>11900000</v>
      </c>
      <c r="X9" s="111">
        <f>W9-Q9</f>
        <v>10867656</v>
      </c>
    </row>
    <row r="10" spans="1:24" s="113" customFormat="1" ht="15" customHeight="1">
      <c r="A10" s="228" t="s">
        <v>92</v>
      </c>
      <c r="B10" s="138">
        <v>93.58</v>
      </c>
      <c r="C10" s="141">
        <v>12400000</v>
      </c>
      <c r="D10" s="141">
        <v>1160392000</v>
      </c>
      <c r="E10" s="141">
        <v>106378524.848</v>
      </c>
      <c r="F10" s="150">
        <v>1266770524.848</v>
      </c>
      <c r="G10" s="142">
        <f>125000000</f>
        <v>125000000</v>
      </c>
      <c r="H10" s="142">
        <f>160000000</f>
        <v>160000000</v>
      </c>
      <c r="I10" s="141">
        <f>F10+G10</f>
        <v>1391770524.848</v>
      </c>
      <c r="J10" s="143">
        <f>F10+H10</f>
        <v>1426770524.848</v>
      </c>
      <c r="K10" s="108"/>
      <c r="L10" s="109"/>
      <c r="M10" s="109"/>
      <c r="N10" s="50"/>
      <c r="O10" s="110"/>
      <c r="P10" s="111"/>
      <c r="Q10" s="111"/>
      <c r="R10" s="111"/>
      <c r="S10" s="111"/>
      <c r="T10" s="111"/>
      <c r="U10" s="111"/>
      <c r="V10" s="112"/>
      <c r="W10" s="111"/>
      <c r="X10" s="111"/>
    </row>
    <row r="11" spans="1:24" s="113" customFormat="1" ht="15" customHeight="1">
      <c r="A11" s="223"/>
      <c r="B11" s="139">
        <v>110.63</v>
      </c>
      <c r="C11" s="144">
        <v>12400000</v>
      </c>
      <c r="D11" s="144">
        <v>1371812000</v>
      </c>
      <c r="E11" s="144">
        <v>125760378.32800001</v>
      </c>
      <c r="F11" s="151">
        <v>1497572378.328</v>
      </c>
      <c r="G11" s="145">
        <f>145500000</f>
        <v>145500000</v>
      </c>
      <c r="H11" s="145">
        <f>187000000</f>
        <v>187000000</v>
      </c>
      <c r="I11" s="144">
        <f>F11+G11</f>
        <v>1643072378.328</v>
      </c>
      <c r="J11" s="146">
        <f>F11+H11</f>
        <v>1684572378.328</v>
      </c>
      <c r="K11" s="108"/>
      <c r="L11" s="109"/>
      <c r="M11" s="109"/>
      <c r="N11" s="50"/>
      <c r="O11" s="110"/>
      <c r="P11" s="111"/>
      <c r="Q11" s="111"/>
      <c r="R11" s="111"/>
      <c r="S11" s="111"/>
      <c r="T11" s="111"/>
      <c r="U11" s="111"/>
      <c r="V11" s="112"/>
      <c r="W11" s="111"/>
      <c r="X11" s="111"/>
    </row>
    <row r="12" spans="1:24" s="113" customFormat="1" ht="15" customHeight="1">
      <c r="A12" s="223"/>
      <c r="B12" s="234">
        <v>117.22</v>
      </c>
      <c r="C12" s="235">
        <v>12400000</v>
      </c>
      <c r="D12" s="235">
        <v>1453528000</v>
      </c>
      <c r="E12" s="235">
        <v>133251663.632</v>
      </c>
      <c r="F12" s="236">
        <v>1586779663.632</v>
      </c>
      <c r="G12" s="237">
        <f>145500000</f>
        <v>145500000</v>
      </c>
      <c r="H12" s="237">
        <f>187000000</f>
        <v>187000000</v>
      </c>
      <c r="I12" s="235">
        <f>F12+G12</f>
        <v>1732279663.632</v>
      </c>
      <c r="J12" s="238">
        <f>F12+H12</f>
        <v>1773779663.632</v>
      </c>
      <c r="K12" s="108"/>
      <c r="L12" s="109"/>
      <c r="M12" s="109"/>
      <c r="N12" s="50"/>
      <c r="O12" s="110"/>
      <c r="P12" s="111"/>
      <c r="Q12" s="111"/>
      <c r="R12" s="111"/>
      <c r="S12" s="111"/>
      <c r="T12" s="111"/>
      <c r="U12" s="111"/>
      <c r="V12" s="112"/>
      <c r="W12" s="111"/>
      <c r="X12" s="111"/>
    </row>
    <row r="13" spans="1:24" ht="15" customHeight="1">
      <c r="A13" s="239" t="s">
        <v>91</v>
      </c>
      <c r="B13" s="138">
        <v>93.58</v>
      </c>
      <c r="C13" s="141">
        <v>12500000</v>
      </c>
      <c r="D13" s="141">
        <f>B13*C13</f>
        <v>1169750000</v>
      </c>
      <c r="E13" s="141">
        <f>X14*O14*10%</f>
        <v>107314324.848</v>
      </c>
      <c r="F13" s="150">
        <f>D13+E13</f>
        <v>1277064324.848</v>
      </c>
      <c r="G13" s="142">
        <f>125000000</f>
        <v>125000000</v>
      </c>
      <c r="H13" s="142">
        <f>160000000</f>
        <v>160000000</v>
      </c>
      <c r="I13" s="141">
        <f>F13+G13</f>
        <v>1402064324.848</v>
      </c>
      <c r="J13" s="143">
        <f>F13+H13</f>
        <v>1437064324.848</v>
      </c>
      <c r="K13" s="51"/>
      <c r="O13" s="105"/>
      <c r="P13" s="106"/>
      <c r="Q13" s="106"/>
      <c r="R13" s="106"/>
      <c r="S13" s="106"/>
      <c r="T13" s="106"/>
      <c r="U13" s="106"/>
      <c r="V13" s="107"/>
      <c r="W13" s="106"/>
      <c r="X13" s="106"/>
    </row>
    <row r="14" spans="1:24" ht="15" customHeight="1">
      <c r="A14" s="223"/>
      <c r="B14" s="139">
        <v>110.63</v>
      </c>
      <c r="C14" s="144">
        <f>12500000</f>
        <v>12500000</v>
      </c>
      <c r="D14" s="144">
        <f>B14*C14</f>
        <v>1382875000</v>
      </c>
      <c r="E14" s="144">
        <f>X15*O15*10%</f>
        <v>126866678.32800001</v>
      </c>
      <c r="F14" s="151">
        <f>D14+E14</f>
        <v>1509741678.328</v>
      </c>
      <c r="G14" s="145">
        <f>145500000</f>
        <v>145500000</v>
      </c>
      <c r="H14" s="145">
        <f>187000000</f>
        <v>187000000</v>
      </c>
      <c r="I14" s="144">
        <f>F14+G14</f>
        <v>1655241678.328</v>
      </c>
      <c r="J14" s="146">
        <f>F14+H14</f>
        <v>1696741678.328</v>
      </c>
      <c r="K14" s="51"/>
      <c r="O14" s="105">
        <v>93.58</v>
      </c>
      <c r="P14" s="106">
        <v>13967656</v>
      </c>
      <c r="Q14" s="106">
        <v>1032344</v>
      </c>
      <c r="R14" s="106">
        <v>15000000</v>
      </c>
      <c r="S14" s="106">
        <f>R14*O14</f>
        <v>1403700000</v>
      </c>
      <c r="T14" s="106">
        <v>130709325</v>
      </c>
      <c r="U14" s="106">
        <f>T14+S14</f>
        <v>1534409325</v>
      </c>
      <c r="V14" s="107"/>
      <c r="W14" s="106">
        <v>12500000</v>
      </c>
      <c r="X14" s="106">
        <f>W14-Q14</f>
        <v>11467656</v>
      </c>
    </row>
    <row r="15" spans="1:24" ht="15" customHeight="1" thickBot="1">
      <c r="A15" s="224"/>
      <c r="B15" s="140">
        <v>117.22</v>
      </c>
      <c r="C15" s="147">
        <f>12500000</f>
        <v>12500000</v>
      </c>
      <c r="D15" s="147">
        <f>B15*C15</f>
        <v>1465250000</v>
      </c>
      <c r="E15" s="147">
        <f>X16*O16*10%</f>
        <v>134423863.632</v>
      </c>
      <c r="F15" s="152">
        <f>D15+E15</f>
        <v>1599673863.632</v>
      </c>
      <c r="G15" s="148">
        <f>145500000</f>
        <v>145500000</v>
      </c>
      <c r="H15" s="148">
        <f>187000000</f>
        <v>187000000</v>
      </c>
      <c r="I15" s="147">
        <f>F15+G15</f>
        <v>1745173863.632</v>
      </c>
      <c r="J15" s="149">
        <f>F15+H15</f>
        <v>1786673863.632</v>
      </c>
      <c r="K15" s="51"/>
      <c r="O15" s="105">
        <v>110.63</v>
      </c>
      <c r="P15" s="106">
        <v>13967656</v>
      </c>
      <c r="Q15" s="106">
        <v>1032344</v>
      </c>
      <c r="R15" s="106">
        <v>15000000</v>
      </c>
      <c r="S15" s="106">
        <f>R15*O15</f>
        <v>1659450000</v>
      </c>
      <c r="T15" s="106">
        <v>154524178</v>
      </c>
      <c r="U15" s="106">
        <f>T15+S15</f>
        <v>1813974178</v>
      </c>
      <c r="V15" s="107"/>
      <c r="W15" s="106">
        <v>12500000</v>
      </c>
      <c r="X15" s="106">
        <f>W15-Q15</f>
        <v>11467656</v>
      </c>
    </row>
    <row r="16" spans="1:24" ht="13.5" thickTop="1">
      <c r="A16" s="95" t="s">
        <v>88</v>
      </c>
      <c r="B16" s="95"/>
      <c r="C16" s="95"/>
      <c r="D16" s="95"/>
      <c r="E16" s="95"/>
      <c r="F16" s="95"/>
      <c r="G16" s="95"/>
      <c r="H16" s="95"/>
      <c r="I16" s="95"/>
      <c r="J16" s="95"/>
      <c r="K16" s="51"/>
      <c r="O16" s="105">
        <v>117.22</v>
      </c>
      <c r="P16" s="106">
        <v>13967656</v>
      </c>
      <c r="Q16" s="106">
        <v>1032344</v>
      </c>
      <c r="R16" s="106">
        <v>15000000</v>
      </c>
      <c r="S16" s="106">
        <f>R16*O16</f>
        <v>1758300000</v>
      </c>
      <c r="T16" s="106">
        <v>163728864</v>
      </c>
      <c r="U16" s="106">
        <f>T16+S16</f>
        <v>1922028864</v>
      </c>
      <c r="V16" s="107"/>
      <c r="W16" s="106">
        <v>12500000</v>
      </c>
      <c r="X16" s="106">
        <f>W16-Q16</f>
        <v>11467656</v>
      </c>
    </row>
    <row r="17" spans="1:24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51"/>
      <c r="O17" s="105"/>
      <c r="P17" s="106"/>
      <c r="Q17" s="106"/>
      <c r="R17" s="106"/>
      <c r="S17" s="106"/>
      <c r="T17" s="106"/>
      <c r="U17" s="106"/>
      <c r="V17" s="107"/>
      <c r="W17" s="106"/>
      <c r="X17" s="106"/>
    </row>
    <row r="18" spans="1:24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51"/>
      <c r="O18" s="105"/>
      <c r="P18" s="106"/>
      <c r="Q18" s="106"/>
      <c r="R18" s="106"/>
      <c r="S18" s="106"/>
      <c r="T18" s="106"/>
      <c r="U18" s="106"/>
      <c r="V18" s="107"/>
      <c r="W18" s="106"/>
      <c r="X18" s="106"/>
    </row>
    <row r="19" spans="2:24" ht="18">
      <c r="B19" s="97"/>
      <c r="C19" s="225" t="s">
        <v>89</v>
      </c>
      <c r="D19" s="226"/>
      <c r="E19" s="226"/>
      <c r="F19" s="226"/>
      <c r="G19" s="226"/>
      <c r="H19" s="226"/>
      <c r="I19" s="227"/>
      <c r="J19" s="98"/>
      <c r="O19" s="105">
        <v>93.58</v>
      </c>
      <c r="P19" s="106">
        <v>14167656</v>
      </c>
      <c r="Q19" s="106">
        <v>1032344</v>
      </c>
      <c r="R19" s="106">
        <v>15200000</v>
      </c>
      <c r="S19" s="106">
        <f>R19*O19</f>
        <v>1422416000</v>
      </c>
      <c r="T19" s="106">
        <v>132580925</v>
      </c>
      <c r="U19" s="106">
        <f>T19+S19</f>
        <v>1554996925</v>
      </c>
      <c r="V19" s="107"/>
      <c r="W19" s="106"/>
      <c r="X19" s="106"/>
    </row>
    <row r="20" spans="3:24" ht="25.5">
      <c r="C20" s="157" t="s">
        <v>58</v>
      </c>
      <c r="D20" s="158" t="s">
        <v>6</v>
      </c>
      <c r="E20" s="159"/>
      <c r="F20" s="157" t="s">
        <v>37</v>
      </c>
      <c r="G20" s="84" t="s">
        <v>94</v>
      </c>
      <c r="H20" s="160" t="s">
        <v>40</v>
      </c>
      <c r="I20" s="161"/>
      <c r="O20" s="105">
        <v>110.63</v>
      </c>
      <c r="P20" s="106">
        <v>14167656</v>
      </c>
      <c r="Q20" s="106">
        <v>1032344</v>
      </c>
      <c r="R20" s="106">
        <v>15200000</v>
      </c>
      <c r="S20" s="106">
        <f>R20*O20</f>
        <v>1681576000</v>
      </c>
      <c r="T20" s="106">
        <v>156736778</v>
      </c>
      <c r="U20" s="106">
        <f>T20+S20</f>
        <v>1838312778</v>
      </c>
      <c r="V20" s="107"/>
      <c r="W20" s="106"/>
      <c r="X20" s="106"/>
    </row>
    <row r="21" spans="3:24" ht="12.75">
      <c r="C21" s="99">
        <v>1</v>
      </c>
      <c r="D21" s="100">
        <v>93.85</v>
      </c>
      <c r="E21" s="101"/>
      <c r="F21" s="102" t="s">
        <v>59</v>
      </c>
      <c r="G21" s="40">
        <f>14000000</f>
        <v>14000000</v>
      </c>
      <c r="H21" s="103"/>
      <c r="I21" s="104"/>
      <c r="O21" s="105">
        <v>117.22</v>
      </c>
      <c r="P21" s="106">
        <v>14167656</v>
      </c>
      <c r="Q21" s="106">
        <v>1032344</v>
      </c>
      <c r="R21" s="106">
        <v>15200000</v>
      </c>
      <c r="S21" s="106">
        <f>R21*O21</f>
        <v>1781744000</v>
      </c>
      <c r="T21" s="106">
        <v>166073264</v>
      </c>
      <c r="U21" s="106">
        <f>T21+S21</f>
        <v>1947817264</v>
      </c>
      <c r="V21" s="107"/>
      <c r="W21" s="106"/>
      <c r="X21" s="106"/>
    </row>
    <row r="22" spans="1:9" ht="12.75">
      <c r="A22" s="38"/>
      <c r="C22" s="99">
        <v>2</v>
      </c>
      <c r="D22" s="100">
        <v>110.63</v>
      </c>
      <c r="E22" s="101"/>
      <c r="F22" s="102" t="s">
        <v>59</v>
      </c>
      <c r="G22" s="40">
        <f>16000000</f>
        <v>16000000</v>
      </c>
      <c r="H22" s="103"/>
      <c r="I22" s="104"/>
    </row>
    <row r="23" spans="1:9" ht="12.75">
      <c r="A23" s="38"/>
      <c r="C23" s="99">
        <v>3</v>
      </c>
      <c r="D23" s="100">
        <v>117.22</v>
      </c>
      <c r="E23" s="101"/>
      <c r="F23" s="102" t="s">
        <v>59</v>
      </c>
      <c r="G23" s="40">
        <f>18000000</f>
        <v>18000000</v>
      </c>
      <c r="H23" s="103"/>
      <c r="I23" s="104"/>
    </row>
    <row r="24" ht="12.75">
      <c r="O24" s="36" t="s">
        <v>60</v>
      </c>
    </row>
    <row r="25" spans="3:15" ht="24.75" customHeight="1">
      <c r="C25" s="243" t="s">
        <v>108</v>
      </c>
      <c r="D25" s="243"/>
      <c r="E25" s="243"/>
      <c r="F25" s="243"/>
      <c r="G25" s="243"/>
      <c r="H25" s="243"/>
      <c r="I25" s="243"/>
      <c r="O25" s="36"/>
    </row>
    <row r="26" spans="2:9" ht="12.75">
      <c r="B26" s="36" t="s">
        <v>90</v>
      </c>
      <c r="C26" s="38"/>
      <c r="D26" s="38"/>
      <c r="F26" s="38"/>
      <c r="G26" s="38"/>
      <c r="H26" s="38"/>
      <c r="I26" s="38"/>
    </row>
  </sheetData>
  <sheetProtection/>
  <mergeCells count="5">
    <mergeCell ref="A8:J8"/>
    <mergeCell ref="A13:A15"/>
    <mergeCell ref="C19:I19"/>
    <mergeCell ref="A10:A12"/>
    <mergeCell ref="C25:I25"/>
  </mergeCells>
  <hyperlinks>
    <hyperlink ref="J4" r:id="rId1" display="www.thienkimreal.com"/>
    <hyperlink ref="B5" r:id="rId2" display="www.thienkimreal.com"/>
  </hyperlinks>
  <printOptions/>
  <pageMargins left="0.7" right="0.7" top="0.75" bottom="0.75" header="0.3" footer="0.3"/>
  <pageSetup orientation="landscape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4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6.421875" style="2" customWidth="1"/>
    <col min="2" max="2" width="20.421875" style="2" customWidth="1"/>
    <col min="3" max="3" width="9.8515625" style="2" customWidth="1"/>
    <col min="4" max="5" width="12.140625" style="2" customWidth="1"/>
    <col min="6" max="6" width="13.140625" style="2" customWidth="1"/>
    <col min="7" max="7" width="13.00390625" style="2" customWidth="1"/>
    <col min="8" max="16384" width="9.140625" style="2" customWidth="1"/>
  </cols>
  <sheetData>
    <row r="1" spans="2:7" ht="15.75" customHeight="1">
      <c r="B1" s="118"/>
      <c r="F1" s="136"/>
      <c r="G1" s="136"/>
    </row>
    <row r="2" spans="2:7" ht="12" customHeight="1">
      <c r="B2" s="114" t="s">
        <v>87</v>
      </c>
      <c r="E2" s="233" t="s">
        <v>106</v>
      </c>
      <c r="F2" s="233"/>
      <c r="G2" s="233"/>
    </row>
    <row r="3" spans="2:7" ht="12" customHeight="1">
      <c r="B3" s="115" t="s">
        <v>84</v>
      </c>
      <c r="E3" s="233"/>
      <c r="F3" s="233"/>
      <c r="G3" s="233"/>
    </row>
    <row r="4" spans="2:7" ht="12" customHeight="1">
      <c r="B4" s="115" t="s">
        <v>85</v>
      </c>
      <c r="E4" s="233"/>
      <c r="F4" s="233"/>
      <c r="G4" s="233"/>
    </row>
    <row r="5" spans="2:7" ht="12" customHeight="1">
      <c r="B5" s="116" t="s">
        <v>86</v>
      </c>
      <c r="E5" s="233"/>
      <c r="F5" s="233"/>
      <c r="G5" s="233"/>
    </row>
    <row r="6" spans="5:7" ht="18" customHeight="1">
      <c r="E6" s="121"/>
      <c r="F6" s="121"/>
      <c r="G6" s="121"/>
    </row>
    <row r="7" spans="1:8" ht="24" customHeight="1">
      <c r="A7" s="137" t="s">
        <v>58</v>
      </c>
      <c r="B7" s="137" t="s">
        <v>61</v>
      </c>
      <c r="C7" s="137" t="s">
        <v>62</v>
      </c>
      <c r="D7" s="137" t="s">
        <v>63</v>
      </c>
      <c r="E7" s="137" t="s">
        <v>64</v>
      </c>
      <c r="F7" s="137" t="s">
        <v>65</v>
      </c>
      <c r="G7" s="137" t="s">
        <v>66</v>
      </c>
      <c r="H7" s="117"/>
    </row>
    <row r="8" spans="1:7" ht="12.75">
      <c r="A8" s="122">
        <v>1</v>
      </c>
      <c r="B8" s="123" t="s">
        <v>67</v>
      </c>
      <c r="C8" s="122">
        <v>1</v>
      </c>
      <c r="D8" s="124">
        <v>17000000</v>
      </c>
      <c r="E8" s="124">
        <v>25000000</v>
      </c>
      <c r="F8" s="125">
        <f>D8*C8</f>
        <v>17000000</v>
      </c>
      <c r="G8" s="125">
        <f>E8*C8</f>
        <v>25000000</v>
      </c>
    </row>
    <row r="9" spans="1:7" ht="12.75">
      <c r="A9" s="126">
        <v>2</v>
      </c>
      <c r="B9" s="127" t="s">
        <v>68</v>
      </c>
      <c r="C9" s="126">
        <v>2</v>
      </c>
      <c r="D9" s="128">
        <v>8000000</v>
      </c>
      <c r="E9" s="128">
        <v>10000000</v>
      </c>
      <c r="F9" s="129">
        <f aca="true" t="shared" si="0" ref="F9:F21">D9*C9</f>
        <v>16000000</v>
      </c>
      <c r="G9" s="129">
        <f aca="true" t="shared" si="1" ref="G9:G21">E9*C9</f>
        <v>20000000</v>
      </c>
    </row>
    <row r="10" spans="1:7" ht="12.75">
      <c r="A10" s="126">
        <v>3</v>
      </c>
      <c r="B10" s="127" t="s">
        <v>69</v>
      </c>
      <c r="C10" s="126">
        <v>2</v>
      </c>
      <c r="D10" s="128">
        <v>4000000</v>
      </c>
      <c r="E10" s="128">
        <v>8000000</v>
      </c>
      <c r="F10" s="129">
        <f t="shared" si="0"/>
        <v>8000000</v>
      </c>
      <c r="G10" s="129">
        <f t="shared" si="1"/>
        <v>16000000</v>
      </c>
    </row>
    <row r="11" spans="1:7" ht="12.75">
      <c r="A11" s="126">
        <v>4</v>
      </c>
      <c r="B11" s="127" t="s">
        <v>70</v>
      </c>
      <c r="C11" s="126">
        <v>1</v>
      </c>
      <c r="D11" s="128">
        <v>8000000</v>
      </c>
      <c r="E11" s="128">
        <v>8000000</v>
      </c>
      <c r="F11" s="129">
        <f t="shared" si="0"/>
        <v>8000000</v>
      </c>
      <c r="G11" s="129">
        <f t="shared" si="1"/>
        <v>8000000</v>
      </c>
    </row>
    <row r="12" spans="1:7" ht="12.75">
      <c r="A12" s="126">
        <v>5</v>
      </c>
      <c r="B12" s="127" t="s">
        <v>71</v>
      </c>
      <c r="C12" s="126">
        <v>1</v>
      </c>
      <c r="D12" s="128">
        <v>7000000</v>
      </c>
      <c r="E12" s="128">
        <v>7000000</v>
      </c>
      <c r="F12" s="129">
        <f t="shared" si="0"/>
        <v>7000000</v>
      </c>
      <c r="G12" s="129">
        <f t="shared" si="1"/>
        <v>7000000</v>
      </c>
    </row>
    <row r="13" spans="1:7" ht="12.75">
      <c r="A13" s="126">
        <v>6</v>
      </c>
      <c r="B13" s="127" t="s">
        <v>72</v>
      </c>
      <c r="C13" s="126">
        <v>1</v>
      </c>
      <c r="D13" s="128">
        <v>5000000</v>
      </c>
      <c r="E13" s="128">
        <v>5000000</v>
      </c>
      <c r="F13" s="129">
        <f t="shared" si="0"/>
        <v>5000000</v>
      </c>
      <c r="G13" s="129">
        <f t="shared" si="1"/>
        <v>5000000</v>
      </c>
    </row>
    <row r="14" spans="1:7" ht="12.75">
      <c r="A14" s="126">
        <v>7</v>
      </c>
      <c r="B14" s="127" t="s">
        <v>73</v>
      </c>
      <c r="C14" s="126">
        <v>2</v>
      </c>
      <c r="D14" s="128">
        <v>1500000</v>
      </c>
      <c r="E14" s="128">
        <v>1500000</v>
      </c>
      <c r="F14" s="129">
        <f t="shared" si="0"/>
        <v>3000000</v>
      </c>
      <c r="G14" s="129">
        <f t="shared" si="1"/>
        <v>3000000</v>
      </c>
    </row>
    <row r="15" spans="1:7" ht="12.75">
      <c r="A15" s="126">
        <v>8</v>
      </c>
      <c r="B15" s="127" t="s">
        <v>74</v>
      </c>
      <c r="C15" s="126">
        <v>1</v>
      </c>
      <c r="D15" s="128">
        <v>5000000</v>
      </c>
      <c r="E15" s="128">
        <v>8000000</v>
      </c>
      <c r="F15" s="129">
        <f t="shared" si="0"/>
        <v>5000000</v>
      </c>
      <c r="G15" s="129">
        <f t="shared" si="1"/>
        <v>8000000</v>
      </c>
    </row>
    <row r="16" spans="1:7" ht="12.75">
      <c r="A16" s="126">
        <v>9</v>
      </c>
      <c r="B16" s="127" t="s">
        <v>75</v>
      </c>
      <c r="C16" s="126">
        <v>2</v>
      </c>
      <c r="D16" s="128">
        <v>6000000</v>
      </c>
      <c r="E16" s="128">
        <v>10000000</v>
      </c>
      <c r="F16" s="129">
        <f t="shared" si="0"/>
        <v>12000000</v>
      </c>
      <c r="G16" s="129">
        <f t="shared" si="1"/>
        <v>20000000</v>
      </c>
    </row>
    <row r="17" spans="1:7" ht="12.75">
      <c r="A17" s="126">
        <v>10</v>
      </c>
      <c r="B17" s="127" t="s">
        <v>76</v>
      </c>
      <c r="C17" s="126">
        <v>3</v>
      </c>
      <c r="D17" s="128">
        <v>7000000</v>
      </c>
      <c r="E17" s="128">
        <v>7000000</v>
      </c>
      <c r="F17" s="129">
        <f t="shared" si="0"/>
        <v>21000000</v>
      </c>
      <c r="G17" s="129">
        <f t="shared" si="1"/>
        <v>21000000</v>
      </c>
    </row>
    <row r="18" spans="1:7" ht="12.75">
      <c r="A18" s="126">
        <v>11</v>
      </c>
      <c r="B18" s="127" t="s">
        <v>77</v>
      </c>
      <c r="C18" s="126">
        <v>1</v>
      </c>
      <c r="D18" s="128">
        <v>7500000</v>
      </c>
      <c r="E18" s="128">
        <v>7500000</v>
      </c>
      <c r="F18" s="129">
        <f t="shared" si="0"/>
        <v>7500000</v>
      </c>
      <c r="G18" s="129">
        <f t="shared" si="1"/>
        <v>7500000</v>
      </c>
    </row>
    <row r="19" spans="1:7" ht="12.75">
      <c r="A19" s="126">
        <v>12</v>
      </c>
      <c r="B19" s="127" t="s">
        <v>78</v>
      </c>
      <c r="C19" s="126">
        <v>1</v>
      </c>
      <c r="D19" s="128">
        <v>5500000</v>
      </c>
      <c r="E19" s="128">
        <v>8000000</v>
      </c>
      <c r="F19" s="129">
        <f t="shared" si="0"/>
        <v>5500000</v>
      </c>
      <c r="G19" s="129">
        <f t="shared" si="1"/>
        <v>8000000</v>
      </c>
    </row>
    <row r="20" spans="1:7" ht="12.75">
      <c r="A20" s="126">
        <v>13</v>
      </c>
      <c r="B20" s="127" t="s">
        <v>79</v>
      </c>
      <c r="C20" s="126">
        <v>2</v>
      </c>
      <c r="D20" s="128">
        <v>3500000</v>
      </c>
      <c r="E20" s="128">
        <v>3500000</v>
      </c>
      <c r="F20" s="129">
        <f t="shared" si="0"/>
        <v>7000000</v>
      </c>
      <c r="G20" s="129">
        <f t="shared" si="1"/>
        <v>7000000</v>
      </c>
    </row>
    <row r="21" spans="1:7" ht="12.75">
      <c r="A21" s="130">
        <v>14</v>
      </c>
      <c r="B21" s="131" t="s">
        <v>80</v>
      </c>
      <c r="C21" s="130">
        <v>1</v>
      </c>
      <c r="D21" s="132">
        <v>3000000</v>
      </c>
      <c r="E21" s="132">
        <v>5000000</v>
      </c>
      <c r="F21" s="133">
        <f t="shared" si="0"/>
        <v>3000000</v>
      </c>
      <c r="G21" s="133">
        <f t="shared" si="1"/>
        <v>5000000</v>
      </c>
    </row>
    <row r="22" spans="1:7" ht="12.75">
      <c r="A22" s="229" t="s">
        <v>81</v>
      </c>
      <c r="B22" s="230"/>
      <c r="C22" s="231"/>
      <c r="D22" s="134"/>
      <c r="E22" s="134"/>
      <c r="F22" s="135">
        <f>SUM(F8:F21)</f>
        <v>125000000</v>
      </c>
      <c r="G22" s="135">
        <f>SUM(G8:G21)</f>
        <v>160500000</v>
      </c>
    </row>
    <row r="23" spans="1:7" ht="12.75">
      <c r="A23" s="232" t="s">
        <v>82</v>
      </c>
      <c r="B23" s="232"/>
      <c r="C23" s="232"/>
      <c r="D23" s="232"/>
      <c r="E23" s="232"/>
      <c r="F23" s="232"/>
      <c r="G23" s="232"/>
    </row>
    <row r="24" ht="12.75">
      <c r="A24" s="2" t="s">
        <v>107</v>
      </c>
    </row>
    <row r="25" spans="1:7" ht="12.75" customHeight="1">
      <c r="A25" s="117"/>
      <c r="B25" s="118"/>
      <c r="C25" s="117"/>
      <c r="D25" s="117"/>
      <c r="E25" s="233" t="s">
        <v>105</v>
      </c>
      <c r="F25" s="233"/>
      <c r="G25" s="233"/>
    </row>
    <row r="26" spans="1:7" ht="12.75">
      <c r="A26" s="117"/>
      <c r="B26" s="119"/>
      <c r="C26" s="117"/>
      <c r="D26" s="117"/>
      <c r="E26" s="233"/>
      <c r="F26" s="233"/>
      <c r="G26" s="233"/>
    </row>
    <row r="27" spans="1:7" ht="12.75">
      <c r="A27" s="117"/>
      <c r="B27" s="120"/>
      <c r="C27" s="117"/>
      <c r="D27" s="117"/>
      <c r="E27" s="233"/>
      <c r="F27" s="233"/>
      <c r="G27" s="233"/>
    </row>
    <row r="28" spans="1:7" ht="12.75">
      <c r="A28" s="117"/>
      <c r="B28" s="117"/>
      <c r="C28" s="117"/>
      <c r="D28" s="117"/>
      <c r="E28" s="233"/>
      <c r="F28" s="233"/>
      <c r="G28" s="233"/>
    </row>
    <row r="29" spans="1:7" ht="12.75">
      <c r="A29" s="117"/>
      <c r="B29" s="117"/>
      <c r="C29" s="117"/>
      <c r="D29" s="117"/>
      <c r="E29" s="121"/>
      <c r="F29" s="121"/>
      <c r="G29" s="121"/>
    </row>
    <row r="30" spans="1:7" ht="24" customHeight="1">
      <c r="A30" s="137" t="s">
        <v>58</v>
      </c>
      <c r="B30" s="137" t="s">
        <v>61</v>
      </c>
      <c r="C30" s="137" t="s">
        <v>62</v>
      </c>
      <c r="D30" s="137" t="s">
        <v>63</v>
      </c>
      <c r="E30" s="137" t="s">
        <v>64</v>
      </c>
      <c r="F30" s="137" t="s">
        <v>65</v>
      </c>
      <c r="G30" s="137" t="s">
        <v>66</v>
      </c>
    </row>
    <row r="31" spans="1:7" ht="12.75">
      <c r="A31" s="122">
        <v>1</v>
      </c>
      <c r="B31" s="123" t="s">
        <v>67</v>
      </c>
      <c r="C31" s="122">
        <v>1</v>
      </c>
      <c r="D31" s="124">
        <v>17000000</v>
      </c>
      <c r="E31" s="124">
        <v>25000000</v>
      </c>
      <c r="F31" s="125">
        <f>D31*C31</f>
        <v>17000000</v>
      </c>
      <c r="G31" s="125">
        <f>E31*C31</f>
        <v>25000000</v>
      </c>
    </row>
    <row r="32" spans="1:7" ht="12.75">
      <c r="A32" s="126">
        <v>2</v>
      </c>
      <c r="B32" s="127" t="s">
        <v>68</v>
      </c>
      <c r="C32" s="126">
        <v>3</v>
      </c>
      <c r="D32" s="128">
        <v>8000000</v>
      </c>
      <c r="E32" s="128">
        <v>10000000</v>
      </c>
      <c r="F32" s="129">
        <f aca="true" t="shared" si="2" ref="F32:F44">D32*C32</f>
        <v>24000000</v>
      </c>
      <c r="G32" s="129">
        <f aca="true" t="shared" si="3" ref="G32:G44">E32*C32</f>
        <v>30000000</v>
      </c>
    </row>
    <row r="33" spans="1:7" ht="12.75">
      <c r="A33" s="126">
        <v>3</v>
      </c>
      <c r="B33" s="127" t="s">
        <v>69</v>
      </c>
      <c r="C33" s="126">
        <v>3</v>
      </c>
      <c r="D33" s="128">
        <v>4000000</v>
      </c>
      <c r="E33" s="128">
        <v>8000000</v>
      </c>
      <c r="F33" s="129">
        <f t="shared" si="2"/>
        <v>12000000</v>
      </c>
      <c r="G33" s="129">
        <f t="shared" si="3"/>
        <v>24000000</v>
      </c>
    </row>
    <row r="34" spans="1:7" ht="12.75">
      <c r="A34" s="126">
        <v>4</v>
      </c>
      <c r="B34" s="127" t="s">
        <v>70</v>
      </c>
      <c r="C34" s="126">
        <v>1</v>
      </c>
      <c r="D34" s="128">
        <v>8000000</v>
      </c>
      <c r="E34" s="128">
        <v>8000000</v>
      </c>
      <c r="F34" s="129">
        <f t="shared" si="2"/>
        <v>8000000</v>
      </c>
      <c r="G34" s="129">
        <f t="shared" si="3"/>
        <v>8000000</v>
      </c>
    </row>
    <row r="35" spans="1:7" ht="12.75">
      <c r="A35" s="126">
        <v>5</v>
      </c>
      <c r="B35" s="127" t="s">
        <v>71</v>
      </c>
      <c r="C35" s="126">
        <v>1</v>
      </c>
      <c r="D35" s="128">
        <v>7000000</v>
      </c>
      <c r="E35" s="128">
        <v>7000000</v>
      </c>
      <c r="F35" s="129">
        <f t="shared" si="2"/>
        <v>7000000</v>
      </c>
      <c r="G35" s="129">
        <f t="shared" si="3"/>
        <v>7000000</v>
      </c>
    </row>
    <row r="36" spans="1:7" ht="12.75">
      <c r="A36" s="126">
        <v>6</v>
      </c>
      <c r="B36" s="127" t="s">
        <v>72</v>
      </c>
      <c r="C36" s="126">
        <v>1</v>
      </c>
      <c r="D36" s="128">
        <v>5000000</v>
      </c>
      <c r="E36" s="128">
        <v>5000000</v>
      </c>
      <c r="F36" s="129">
        <f t="shared" si="2"/>
        <v>5000000</v>
      </c>
      <c r="G36" s="129">
        <f t="shared" si="3"/>
        <v>5000000</v>
      </c>
    </row>
    <row r="37" spans="1:7" ht="12.75">
      <c r="A37" s="126">
        <v>7</v>
      </c>
      <c r="B37" s="127" t="s">
        <v>73</v>
      </c>
      <c r="C37" s="126">
        <v>3</v>
      </c>
      <c r="D37" s="128">
        <v>1500000</v>
      </c>
      <c r="E37" s="128">
        <v>1500000</v>
      </c>
      <c r="F37" s="129">
        <f t="shared" si="2"/>
        <v>4500000</v>
      </c>
      <c r="G37" s="129">
        <f t="shared" si="3"/>
        <v>4500000</v>
      </c>
    </row>
    <row r="38" spans="1:7" ht="12.75">
      <c r="A38" s="126">
        <v>8</v>
      </c>
      <c r="B38" s="127" t="s">
        <v>74</v>
      </c>
      <c r="C38" s="126">
        <v>1</v>
      </c>
      <c r="D38" s="128">
        <v>5000000</v>
      </c>
      <c r="E38" s="128">
        <v>8000000</v>
      </c>
      <c r="F38" s="129">
        <f t="shared" si="2"/>
        <v>5000000</v>
      </c>
      <c r="G38" s="129">
        <f t="shared" si="3"/>
        <v>8000000</v>
      </c>
    </row>
    <row r="39" spans="1:7" ht="12.75">
      <c r="A39" s="126">
        <v>9</v>
      </c>
      <c r="B39" s="127" t="s">
        <v>75</v>
      </c>
      <c r="C39" s="126">
        <v>2</v>
      </c>
      <c r="D39" s="128">
        <v>6000000</v>
      </c>
      <c r="E39" s="128">
        <v>10000000</v>
      </c>
      <c r="F39" s="129">
        <f t="shared" si="2"/>
        <v>12000000</v>
      </c>
      <c r="G39" s="129">
        <f t="shared" si="3"/>
        <v>20000000</v>
      </c>
    </row>
    <row r="40" spans="1:7" ht="12.75">
      <c r="A40" s="126">
        <v>10</v>
      </c>
      <c r="B40" s="127" t="s">
        <v>76</v>
      </c>
      <c r="C40" s="126">
        <v>4</v>
      </c>
      <c r="D40" s="128">
        <v>7000000</v>
      </c>
      <c r="E40" s="128">
        <v>7000000</v>
      </c>
      <c r="F40" s="129">
        <f t="shared" si="2"/>
        <v>28000000</v>
      </c>
      <c r="G40" s="129">
        <f t="shared" si="3"/>
        <v>28000000</v>
      </c>
    </row>
    <row r="41" spans="1:7" ht="12.75">
      <c r="A41" s="126">
        <v>11</v>
      </c>
      <c r="B41" s="127" t="s">
        <v>77</v>
      </c>
      <c r="C41" s="126">
        <v>1</v>
      </c>
      <c r="D41" s="128">
        <v>7500000</v>
      </c>
      <c r="E41" s="128">
        <v>7500000</v>
      </c>
      <c r="F41" s="129">
        <f t="shared" si="2"/>
        <v>7500000</v>
      </c>
      <c r="G41" s="129">
        <f t="shared" si="3"/>
        <v>7500000</v>
      </c>
    </row>
    <row r="42" spans="1:7" ht="12.75">
      <c r="A42" s="126">
        <v>12</v>
      </c>
      <c r="B42" s="127" t="s">
        <v>78</v>
      </c>
      <c r="C42" s="126">
        <v>1</v>
      </c>
      <c r="D42" s="128">
        <v>5500000</v>
      </c>
      <c r="E42" s="128">
        <v>8000000</v>
      </c>
      <c r="F42" s="129">
        <f t="shared" si="2"/>
        <v>5500000</v>
      </c>
      <c r="G42" s="129">
        <f t="shared" si="3"/>
        <v>8000000</v>
      </c>
    </row>
    <row r="43" spans="1:7" ht="12.75">
      <c r="A43" s="126">
        <v>13</v>
      </c>
      <c r="B43" s="127" t="s">
        <v>79</v>
      </c>
      <c r="C43" s="126">
        <v>2</v>
      </c>
      <c r="D43" s="128">
        <v>3500000</v>
      </c>
      <c r="E43" s="128">
        <v>3500000</v>
      </c>
      <c r="F43" s="129">
        <f t="shared" si="2"/>
        <v>7000000</v>
      </c>
      <c r="G43" s="129">
        <f t="shared" si="3"/>
        <v>7000000</v>
      </c>
    </row>
    <row r="44" spans="1:7" ht="12.75">
      <c r="A44" s="130">
        <v>14</v>
      </c>
      <c r="B44" s="131" t="s">
        <v>80</v>
      </c>
      <c r="C44" s="130">
        <v>1</v>
      </c>
      <c r="D44" s="132">
        <v>3000000</v>
      </c>
      <c r="E44" s="132">
        <v>5000000</v>
      </c>
      <c r="F44" s="133">
        <f t="shared" si="2"/>
        <v>3000000</v>
      </c>
      <c r="G44" s="133">
        <f t="shared" si="3"/>
        <v>5000000</v>
      </c>
    </row>
    <row r="45" spans="1:7" ht="12.75">
      <c r="A45" s="229" t="s">
        <v>81</v>
      </c>
      <c r="B45" s="230"/>
      <c r="C45" s="231"/>
      <c r="D45" s="134"/>
      <c r="E45" s="134"/>
      <c r="F45" s="135">
        <f>SUM(F31:F44)</f>
        <v>145500000</v>
      </c>
      <c r="G45" s="135">
        <f>SUM(G31:G44)</f>
        <v>187000000</v>
      </c>
    </row>
    <row r="46" spans="1:7" ht="12.75">
      <c r="A46" s="240"/>
      <c r="B46" s="240"/>
      <c r="C46" s="240"/>
      <c r="D46" s="241"/>
      <c r="E46" s="241"/>
      <c r="F46" s="242"/>
      <c r="G46" s="242"/>
    </row>
    <row r="47" spans="1:7" ht="12.75">
      <c r="A47" s="232" t="s">
        <v>83</v>
      </c>
      <c r="B47" s="232"/>
      <c r="C47" s="232"/>
      <c r="D47" s="232"/>
      <c r="E47" s="232"/>
      <c r="F47" s="232"/>
      <c r="G47" s="232"/>
    </row>
    <row r="48" ht="12.75">
      <c r="A48" s="2" t="s">
        <v>107</v>
      </c>
    </row>
  </sheetData>
  <sheetProtection/>
  <mergeCells count="6">
    <mergeCell ref="A22:C22"/>
    <mergeCell ref="A23:G23"/>
    <mergeCell ref="E25:G28"/>
    <mergeCell ref="A45:C45"/>
    <mergeCell ref="A47:G47"/>
    <mergeCell ref="E2:G5"/>
  </mergeCells>
  <hyperlinks>
    <hyperlink ref="B5" r:id="rId1" display="www.thienkimreal.com"/>
  </hyperlinks>
  <printOptions/>
  <pageMargins left="0.7" right="0.7" top="0.75" bottom="0.75" header="0.3" footer="0.3"/>
  <pageSetup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2013-02-26T01:57:15Z</cp:lastPrinted>
  <dcterms:created xsi:type="dcterms:W3CDTF">2012-08-29T09:49:00Z</dcterms:created>
  <dcterms:modified xsi:type="dcterms:W3CDTF">2013-02-26T01:57:18Z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