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45" windowWidth="12120" windowHeight="8700" activeTab="1"/>
  </bookViews>
  <sheets>
    <sheet name="Thanh toan theo tien do" sheetId="23" r:id="rId1"/>
    <sheet name="Thanh toan 70%" sheetId="22" r:id="rId2"/>
    <sheet name="Gia ban can ho" sheetId="21" r:id="rId3"/>
  </sheets>
  <calcPr calcId="144525"/>
</workbook>
</file>

<file path=xl/calcChain.xml><?xml version="1.0" encoding="utf-8"?>
<calcChain xmlns="http://schemas.openxmlformats.org/spreadsheetml/2006/main">
  <c r="G14" i="23" l="1"/>
  <c r="I14" i="23"/>
  <c r="J14" i="23"/>
  <c r="K14" i="23"/>
  <c r="L14" i="23"/>
  <c r="M14" i="23"/>
  <c r="N14" i="23"/>
  <c r="G15" i="23"/>
  <c r="I15" i="23"/>
  <c r="J15" i="23"/>
  <c r="K15" i="23"/>
  <c r="L15" i="23"/>
  <c r="M15" i="23"/>
  <c r="N15" i="23"/>
  <c r="G16" i="23"/>
  <c r="I16" i="23"/>
  <c r="J16" i="23"/>
  <c r="K16" i="23"/>
  <c r="L16" i="23"/>
  <c r="M16" i="23"/>
  <c r="N16" i="23"/>
  <c r="G17" i="23"/>
  <c r="I17" i="23"/>
  <c r="J17" i="23"/>
  <c r="K17" i="23"/>
  <c r="L17" i="23"/>
  <c r="M17" i="23"/>
  <c r="N17" i="23"/>
  <c r="G18" i="23"/>
  <c r="I18" i="23"/>
  <c r="J18" i="23"/>
  <c r="K18" i="23"/>
  <c r="L18" i="23"/>
  <c r="M18" i="23"/>
  <c r="N18" i="23"/>
  <c r="G19" i="23"/>
  <c r="I19" i="23"/>
  <c r="J19" i="23"/>
  <c r="K19" i="23"/>
  <c r="L19" i="23"/>
  <c r="M19" i="23"/>
  <c r="N19" i="23"/>
  <c r="G20" i="23"/>
  <c r="I20" i="23"/>
  <c r="J20" i="23"/>
  <c r="K20" i="23"/>
  <c r="L20" i="23"/>
  <c r="M20" i="23"/>
  <c r="N20" i="23"/>
  <c r="G21" i="23"/>
  <c r="I21" i="23"/>
  <c r="J21" i="23"/>
  <c r="K21" i="23"/>
  <c r="L21" i="23"/>
  <c r="M21" i="23"/>
  <c r="N21" i="23"/>
  <c r="G22" i="23"/>
  <c r="I22" i="23"/>
  <c r="J22" i="23"/>
  <c r="K22" i="23"/>
  <c r="L22" i="23"/>
  <c r="M22" i="23"/>
  <c r="N22" i="23"/>
  <c r="G23" i="23"/>
  <c r="I23" i="23"/>
  <c r="J23" i="23"/>
  <c r="K23" i="23"/>
  <c r="L23" i="23"/>
  <c r="M23" i="23"/>
  <c r="N23" i="23"/>
  <c r="G24" i="23"/>
  <c r="I24" i="23"/>
  <c r="J24" i="23"/>
  <c r="K24" i="23"/>
  <c r="L24" i="23"/>
  <c r="M24" i="23"/>
  <c r="N24" i="23"/>
  <c r="G25" i="23"/>
  <c r="I25" i="23"/>
  <c r="J25" i="23"/>
  <c r="K25" i="23"/>
  <c r="L25" i="23"/>
  <c r="M25" i="23"/>
  <c r="N25" i="23"/>
  <c r="G26" i="23"/>
  <c r="I26" i="23"/>
  <c r="J26" i="23"/>
  <c r="K26" i="23"/>
  <c r="L26" i="23"/>
  <c r="M26" i="23"/>
  <c r="N26" i="23"/>
  <c r="G27" i="23"/>
  <c r="I27" i="23"/>
  <c r="J27" i="23"/>
  <c r="K27" i="23"/>
  <c r="L27" i="23"/>
  <c r="M27" i="23"/>
  <c r="N27" i="23"/>
  <c r="G28" i="23"/>
  <c r="I28" i="23"/>
  <c r="J28" i="23"/>
  <c r="K28" i="23"/>
  <c r="L28" i="23"/>
  <c r="M28" i="23"/>
  <c r="N28" i="23"/>
  <c r="T2" i="22"/>
  <c r="V2" i="22" s="1"/>
  <c r="Y2" i="22"/>
  <c r="T3" i="22"/>
  <c r="V3" i="22" s="1"/>
  <c r="Y3" i="22"/>
  <c r="T4" i="22"/>
  <c r="V4" i="22" s="1"/>
  <c r="Y4" i="22"/>
  <c r="T6" i="22"/>
  <c r="V6" i="22" s="1"/>
  <c r="Y6" i="22"/>
  <c r="T7" i="22"/>
  <c r="V7" i="22" s="1"/>
  <c r="Y7" i="22"/>
  <c r="T8" i="22"/>
  <c r="V8" i="22"/>
  <c r="Y8" i="22"/>
  <c r="T10" i="22"/>
  <c r="V10" i="22" s="1"/>
  <c r="Y10" i="22"/>
  <c r="T11" i="22"/>
  <c r="V11" i="22" s="1"/>
  <c r="Y11" i="22"/>
  <c r="T12" i="22"/>
  <c r="V12" i="22"/>
  <c r="Y12" i="22"/>
  <c r="E13" i="22"/>
  <c r="J13" i="22" s="1"/>
  <c r="F13" i="22"/>
  <c r="I13" i="22"/>
  <c r="K13" i="22"/>
  <c r="E14" i="22"/>
  <c r="F14" i="22"/>
  <c r="G14" i="22" s="1"/>
  <c r="K14" i="22"/>
  <c r="T14" i="22"/>
  <c r="V14" i="22"/>
  <c r="Y14" i="22"/>
  <c r="E15" i="22"/>
  <c r="I15" i="22" s="1"/>
  <c r="F15" i="22"/>
  <c r="G15" i="22"/>
  <c r="T15" i="22"/>
  <c r="V15" i="22" s="1"/>
  <c r="Y15" i="22"/>
  <c r="E16" i="22"/>
  <c r="K16" i="22" s="1"/>
  <c r="F16" i="22"/>
  <c r="I16" i="22"/>
  <c r="T16" i="22"/>
  <c r="V16" i="22" s="1"/>
  <c r="Y16" i="22"/>
  <c r="E17" i="22"/>
  <c r="F17" i="22"/>
  <c r="G17" i="22" s="1"/>
  <c r="J17" i="22"/>
  <c r="E18" i="22"/>
  <c r="F18" i="22"/>
  <c r="G18" i="22" s="1"/>
  <c r="J18" i="22"/>
  <c r="T18" i="22"/>
  <c r="V18" i="22" s="1"/>
  <c r="Y18" i="22"/>
  <c r="F25" i="22" s="1"/>
  <c r="E19" i="22"/>
  <c r="F19" i="22"/>
  <c r="G19" i="22" s="1"/>
  <c r="K19" i="22"/>
  <c r="T19" i="22"/>
  <c r="V19" i="22"/>
  <c r="Y19" i="22"/>
  <c r="E20" i="22"/>
  <c r="I20" i="22" s="1"/>
  <c r="F20" i="22"/>
  <c r="G20" i="22"/>
  <c r="T20" i="22"/>
  <c r="V20" i="22" s="1"/>
  <c r="Y20" i="22"/>
  <c r="E21" i="22"/>
  <c r="K21" i="22" s="1"/>
  <c r="F21" i="22"/>
  <c r="I21" i="22"/>
  <c r="E22" i="22"/>
  <c r="K22" i="22" s="1"/>
  <c r="F22" i="22"/>
  <c r="I22" i="22"/>
  <c r="E23" i="22"/>
  <c r="K23" i="22" s="1"/>
  <c r="F23" i="22"/>
  <c r="I23" i="22"/>
  <c r="E24" i="22"/>
  <c r="K24" i="22" s="1"/>
  <c r="F24" i="22"/>
  <c r="I24" i="22"/>
  <c r="E25" i="22"/>
  <c r="K25" i="22" s="1"/>
  <c r="E26" i="22"/>
  <c r="K26" i="22" s="1"/>
  <c r="F26" i="22"/>
  <c r="I26" i="22"/>
  <c r="E27" i="22"/>
  <c r="K27" i="22" s="1"/>
  <c r="F27" i="22"/>
  <c r="I27" i="22"/>
  <c r="G25" i="22" l="1"/>
  <c r="I25" i="22"/>
  <c r="G27" i="22"/>
  <c r="G26" i="22"/>
  <c r="G24" i="22"/>
  <c r="G23" i="22"/>
  <c r="G22" i="22"/>
  <c r="G21" i="22"/>
  <c r="J20" i="22"/>
  <c r="I19" i="22"/>
  <c r="I18" i="22"/>
  <c r="I17" i="22"/>
  <c r="G16" i="22"/>
  <c r="J15" i="22"/>
  <c r="I14" i="22"/>
  <c r="G13" i="22"/>
  <c r="J27" i="22"/>
  <c r="J26" i="22"/>
  <c r="J25" i="22"/>
  <c r="J24" i="22"/>
  <c r="J23" i="22"/>
  <c r="J22" i="22"/>
  <c r="J21" i="22"/>
  <c r="K20" i="22"/>
  <c r="J19" i="22"/>
  <c r="K18" i="22"/>
  <c r="K17" i="22"/>
  <c r="J16" i="22"/>
  <c r="K15" i="22"/>
  <c r="J14" i="22"/>
</calcChain>
</file>

<file path=xl/sharedStrings.xml><?xml version="1.0" encoding="utf-8"?>
<sst xmlns="http://schemas.openxmlformats.org/spreadsheetml/2006/main" count="101" uniqueCount="65">
  <si>
    <t>BLOCK A, B</t>
  </si>
  <si>
    <t>GHI CHÚ</t>
  </si>
  <si>
    <t>Tầng 10 đến tầng 15</t>
  </si>
  <si>
    <t>Tầng 16 đến tầng 21</t>
  </si>
  <si>
    <t>Tầng 28 đến tầng 32</t>
  </si>
  <si>
    <t>Lần thanh toán</t>
  </si>
  <si>
    <t>Thời gian</t>
  </si>
  <si>
    <t>Số tiền căn hộ</t>
  </si>
  <si>
    <t>Ghi chú</t>
  </si>
  <si>
    <t>Đặt cọc</t>
  </si>
  <si>
    <t>Tầng 5 đến tầng 9</t>
  </si>
  <si>
    <t>Tầng 22 đến tầng 27</t>
  </si>
  <si>
    <t>Đóng đủ
20%</t>
  </si>
  <si>
    <t>Thuế GTGT</t>
  </si>
  <si>
    <t>20%</t>
  </si>
  <si>
    <t>Thông báo bàn giao chủ quyền</t>
  </si>
  <si>
    <t>PHÒNG KINH DOANH</t>
  </si>
  <si>
    <t>LỊCH  THANH TOÁN</t>
  </si>
  <si>
    <t>ĐƠN GIÁ CHƯA THUẾ
GTGT (VNĐ/m2)</t>
  </si>
  <si>
    <t>Tel: 0511. 3835678 * Fax: 0511. 3835688</t>
  </si>
  <si>
    <t>Email: hagllanddanang@gmail.com</t>
  </si>
  <si>
    <t>VPĐD: 01 Nguyễn Văn Linh - TP Đà Nẵng</t>
  </si>
  <si>
    <t>BẢNG GIÁ CĂN HỘ HOÀNG ANH GIA LAI
 BÀU THẠC GIÁN</t>
  </si>
  <si>
    <t>STT</t>
  </si>
  <si>
    <t>Sau 1 tháng kể từ lần 1</t>
  </si>
  <si>
    <t>Sau 1 tháng kể từ lần 2</t>
  </si>
  <si>
    <t>Sau 1 tháng kể từ lần 3</t>
  </si>
  <si>
    <t>Sau 1 tháng kể từ lần 4</t>
  </si>
  <si>
    <t>Sau 15 ngày kể từ ngày đặt cọc, 
Ký hợp đồng</t>
  </si>
  <si>
    <t>Đà Nẵng, ngày 01 tháng 07 năm 2012</t>
  </si>
  <si>
    <t>T7/2012</t>
  </si>
  <si>
    <t>T8/2012</t>
  </si>
  <si>
    <t>T9/2012</t>
  </si>
  <si>
    <t>T10/2012</t>
  </si>
  <si>
    <r>
      <t xml:space="preserve">( * ) : </t>
    </r>
    <r>
      <rPr>
        <b/>
        <i/>
        <sz val="10"/>
        <rFont val="Times New Roman"/>
        <family val="1"/>
      </rPr>
      <t>Chương trình áp dụng đến ngày 31 tháng 08 năm 2012</t>
    </r>
  </si>
  <si>
    <t>TỪ 28 ĐẾN 32</t>
  </si>
  <si>
    <t>TỪ 22 ĐẾN 27</t>
  </si>
  <si>
    <t>TỪ 16 ĐẾN 21</t>
  </si>
  <si>
    <t>TỪ 10 ĐẾN 15</t>
  </si>
  <si>
    <t>TỪ 4 ĐẾN 9</t>
  </si>
  <si>
    <t>LẦN 4                          (5%)</t>
  </si>
  <si>
    <t>LẦN 3                   ( 25%)</t>
  </si>
  <si>
    <t>LẦN 2                   ( ĐỦ 70%)</t>
  </si>
  <si>
    <t>LẦN 1</t>
  </si>
  <si>
    <t>TỔNG GIÁ TRỊ CĂN HỘ</t>
  </si>
  <si>
    <t>VAT</t>
  </si>
  <si>
    <t>GIÁ TRỊ CĂN HỘ</t>
  </si>
  <si>
    <t>ĐƠN GIÁ/ M2</t>
  </si>
  <si>
    <t>DiỆN TÍCH</t>
  </si>
  <si>
    <t>TẦNG</t>
  </si>
  <si>
    <t>GIÁ TRỊ THANH TOÁN THỰC TẾ</t>
  </si>
  <si>
    <t>Thông báo bàn giao căn hộ</t>
  </si>
  <si>
    <t>70%</t>
  </si>
  <si>
    <t>Đóng đủ
70%</t>
  </si>
  <si>
    <t>Ký hợp đồng                                          ( sau ngày đặt cọc 15 ngày)</t>
  </si>
  <si>
    <t>PHƯƠNG THỨC THANH TOÁN ĐỂ ĐƯỢC HƯỞNG CHIẾT KHẤU (*)</t>
  </si>
  <si>
    <t>LẦN 7                                ( 5%)</t>
  </si>
  <si>
    <t>LẦN 6                                 ( 25%)</t>
  </si>
  <si>
    <t>LẦN 5                              ( 20%)</t>
  </si>
  <si>
    <t>LẦN 4                         ( 15%)</t>
  </si>
  <si>
    <t>LẦN 3                   ( 15%)</t>
  </si>
  <si>
    <t>LẦN 2                   ( ĐỦ 20%)</t>
  </si>
  <si>
    <t>ĐƠN GIÁ / M2</t>
  </si>
  <si>
    <t>Ký hợp đồng                                         ( sau ngày đặt cọc 15 ngày)</t>
  </si>
  <si>
    <t>PHƯƠNG THỨC THANH TOÁN THEO TIẾN ĐỘ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</si>
</sst>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7" x14ac:knownFonts="1">
    <font>
      <sz val="12"/>
      <name val="VNtimes new roman"/>
    </font>
    <font>
      <sz val="12"/>
      <name val="VNtimes new roman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VNtimes new roman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VNtimes new roman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VNtimes new roman"/>
    </font>
    <font>
      <b/>
      <sz val="11"/>
      <name val="Times New Roman"/>
      <family val="1"/>
    </font>
    <font>
      <b/>
      <sz val="12"/>
      <name val="VNtimes new roman"/>
    </font>
    <font>
      <sz val="8"/>
      <name val="VNtimes new roman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left" shrinkToFit="1"/>
    </xf>
    <xf numFmtId="3" fontId="3" fillId="0" borderId="0" xfId="0" applyNumberFormat="1" applyFont="1" applyAlignment="1">
      <alignment horizontal="right"/>
    </xf>
    <xf numFmtId="0" fontId="7" fillId="0" borderId="0" xfId="0" applyFont="1" applyAlignment="1"/>
    <xf numFmtId="0" fontId="10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5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shrinkToFit="1"/>
    </xf>
    <xf numFmtId="0" fontId="2" fillId="0" borderId="0" xfId="0" applyFont="1"/>
    <xf numFmtId="0" fontId="16" fillId="0" borderId="0" xfId="0" applyFont="1"/>
    <xf numFmtId="0" fontId="4" fillId="0" borderId="1" xfId="0" quotePrefix="1" applyFont="1" applyBorder="1" applyAlignment="1">
      <alignment horizontal="center" shrinkToFit="1"/>
    </xf>
    <xf numFmtId="0" fontId="4" fillId="0" borderId="1" xfId="0" applyFont="1" applyBorder="1" applyAlignment="1">
      <alignment shrinkToFit="1"/>
    </xf>
    <xf numFmtId="3" fontId="4" fillId="0" borderId="1" xfId="0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 shrinkToFit="1"/>
    </xf>
    <xf numFmtId="0" fontId="4" fillId="0" borderId="0" xfId="0" applyFont="1" applyBorder="1" applyAlignment="1">
      <alignment shrinkToFit="1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4" fillId="0" borderId="1" xfId="0" quotePrefix="1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3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4" fillId="0" borderId="0" xfId="0" quotePrefix="1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19" fillId="0" borderId="0" xfId="0" applyFont="1"/>
    <xf numFmtId="0" fontId="19" fillId="3" borderId="0" xfId="0" applyFont="1" applyFill="1"/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/>
    <xf numFmtId="3" fontId="5" fillId="0" borderId="2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12" fillId="0" borderId="0" xfId="0" applyFont="1" applyBorder="1" applyAlignment="1"/>
    <xf numFmtId="3" fontId="4" fillId="0" borderId="1" xfId="0" applyNumberFormat="1" applyFont="1" applyBorder="1" applyAlignment="1"/>
    <xf numFmtId="9" fontId="19" fillId="0" borderId="1" xfId="1" applyNumberFormat="1" applyFont="1" applyFill="1" applyBorder="1" applyAlignment="1">
      <alignment horizontal="center" wrapText="1"/>
    </xf>
    <xf numFmtId="9" fontId="19" fillId="0" borderId="1" xfId="1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21" fillId="0" borderId="0" xfId="2" applyFont="1" applyBorder="1"/>
    <xf numFmtId="3" fontId="21" fillId="0" borderId="0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/>
    </xf>
    <xf numFmtId="0" fontId="21" fillId="0" borderId="0" xfId="2" applyFont="1" applyBorder="1" applyAlignment="1">
      <alignment shrinkToFit="1"/>
    </xf>
    <xf numFmtId="0" fontId="21" fillId="0" borderId="0" xfId="2" applyFont="1" applyBorder="1" applyAlignment="1">
      <alignment horizontal="center" shrinkToFit="1"/>
    </xf>
    <xf numFmtId="0" fontId="21" fillId="0" borderId="3" xfId="2" applyFont="1" applyBorder="1"/>
    <xf numFmtId="0" fontId="21" fillId="0" borderId="4" xfId="2" applyFont="1" applyBorder="1"/>
    <xf numFmtId="0" fontId="21" fillId="0" borderId="5" xfId="2" applyFont="1" applyBorder="1"/>
    <xf numFmtId="0" fontId="21" fillId="0" borderId="6" xfId="2" applyFont="1" applyBorder="1"/>
    <xf numFmtId="3" fontId="21" fillId="0" borderId="6" xfId="2" applyNumberFormat="1" applyFont="1" applyBorder="1" applyAlignment="1">
      <alignment horizontal="right"/>
    </xf>
    <xf numFmtId="0" fontId="22" fillId="0" borderId="6" xfId="2" applyFont="1" applyBorder="1" applyAlignment="1"/>
    <xf numFmtId="3" fontId="23" fillId="0" borderId="6" xfId="2" applyNumberFormat="1" applyFont="1" applyBorder="1"/>
    <xf numFmtId="0" fontId="21" fillId="0" borderId="6" xfId="2" applyFont="1" applyBorder="1" applyAlignment="1">
      <alignment horizontal="center" shrinkToFit="1"/>
    </xf>
    <xf numFmtId="0" fontId="21" fillId="0" borderId="7" xfId="2" applyFont="1" applyBorder="1"/>
    <xf numFmtId="0" fontId="21" fillId="0" borderId="8" xfId="2" applyFont="1" applyBorder="1" applyAlignment="1"/>
    <xf numFmtId="3" fontId="21" fillId="0" borderId="0" xfId="2" applyNumberFormat="1" applyFont="1" applyBorder="1" applyAlignment="1">
      <alignment horizontal="center" vertical="center"/>
    </xf>
    <xf numFmtId="3" fontId="21" fillId="0" borderId="9" xfId="2" applyNumberFormat="1" applyFont="1" applyBorder="1" applyAlignment="1">
      <alignment horizontal="center" vertical="center"/>
    </xf>
    <xf numFmtId="0" fontId="21" fillId="0" borderId="10" xfId="2" applyFont="1" applyBorder="1"/>
    <xf numFmtId="3" fontId="21" fillId="0" borderId="11" xfId="2" applyNumberFormat="1" applyFont="1" applyBorder="1" applyAlignment="1">
      <alignment horizontal="center" vertical="center"/>
    </xf>
    <xf numFmtId="3" fontId="21" fillId="0" borderId="12" xfId="2" applyNumberFormat="1" applyFont="1" applyBorder="1" applyAlignment="1">
      <alignment horizontal="center" vertical="center"/>
    </xf>
    <xf numFmtId="3" fontId="21" fillId="0" borderId="12" xfId="2" applyNumberFormat="1" applyFont="1" applyBorder="1"/>
    <xf numFmtId="3" fontId="21" fillId="0" borderId="12" xfId="2" applyNumberFormat="1" applyFont="1" applyBorder="1" applyAlignment="1">
      <alignment horizontal="center" shrinkToFit="1"/>
    </xf>
    <xf numFmtId="0" fontId="22" fillId="0" borderId="12" xfId="2" applyFont="1" applyBorder="1" applyAlignment="1">
      <alignment horizontal="center" vertical="center" shrinkToFit="1"/>
    </xf>
    <xf numFmtId="3" fontId="21" fillId="0" borderId="14" xfId="2" applyNumberFormat="1" applyFont="1" applyBorder="1" applyAlignment="1">
      <alignment horizontal="center" vertical="center"/>
    </xf>
    <xf numFmtId="3" fontId="21" fillId="0" borderId="1" xfId="2" applyNumberFormat="1" applyFont="1" applyBorder="1" applyAlignment="1">
      <alignment horizontal="center" vertical="center"/>
    </xf>
    <xf numFmtId="3" fontId="21" fillId="0" borderId="1" xfId="2" applyNumberFormat="1" applyFont="1" applyBorder="1"/>
    <xf numFmtId="3" fontId="21" fillId="0" borderId="1" xfId="2" applyNumberFormat="1" applyFont="1" applyBorder="1" applyAlignment="1">
      <alignment horizontal="center" shrinkToFit="1"/>
    </xf>
    <xf numFmtId="0" fontId="22" fillId="0" borderId="1" xfId="2" applyFont="1" applyBorder="1" applyAlignment="1">
      <alignment horizontal="center" vertical="center" shrinkToFit="1"/>
    </xf>
    <xf numFmtId="3" fontId="21" fillId="0" borderId="16" xfId="2" applyNumberFormat="1" applyFont="1" applyBorder="1" applyAlignment="1">
      <alignment horizontal="center" vertical="center"/>
    </xf>
    <xf numFmtId="3" fontId="21" fillId="0" borderId="17" xfId="2" applyNumberFormat="1" applyFont="1" applyBorder="1" applyAlignment="1">
      <alignment horizontal="center" vertical="center"/>
    </xf>
    <xf numFmtId="3" fontId="21" fillId="0" borderId="17" xfId="2" applyNumberFormat="1" applyFont="1" applyBorder="1"/>
    <xf numFmtId="3" fontId="21" fillId="0" borderId="17" xfId="2" applyNumberFormat="1" applyFont="1" applyBorder="1" applyAlignment="1">
      <alignment horizontal="center" shrinkToFit="1"/>
    </xf>
    <xf numFmtId="0" fontId="22" fillId="0" borderId="17" xfId="2" applyFont="1" applyBorder="1" applyAlignment="1">
      <alignment horizontal="center" vertical="center" shrinkToFit="1"/>
    </xf>
    <xf numFmtId="3" fontId="21" fillId="0" borderId="19" xfId="2" applyNumberFormat="1" applyFont="1" applyBorder="1" applyAlignment="1">
      <alignment horizontal="center" vertical="center"/>
    </xf>
    <xf numFmtId="3" fontId="21" fillId="0" borderId="20" xfId="2" applyNumberFormat="1" applyFont="1" applyBorder="1" applyAlignment="1">
      <alignment horizontal="center" vertical="center"/>
    </xf>
    <xf numFmtId="3" fontId="21" fillId="0" borderId="20" xfId="2" applyNumberFormat="1" applyFont="1" applyBorder="1"/>
    <xf numFmtId="3" fontId="21" fillId="0" borderId="20" xfId="2" applyNumberFormat="1" applyFont="1" applyBorder="1" applyAlignment="1">
      <alignment horizontal="center" shrinkToFit="1"/>
    </xf>
    <xf numFmtId="0" fontId="22" fillId="0" borderId="20" xfId="2" applyFont="1" applyBorder="1" applyAlignment="1">
      <alignment horizontal="center" vertical="center" shrinkToFit="1"/>
    </xf>
    <xf numFmtId="3" fontId="21" fillId="0" borderId="22" xfId="2" applyNumberFormat="1" applyFont="1" applyBorder="1" applyAlignment="1">
      <alignment horizontal="center" vertical="center"/>
    </xf>
    <xf numFmtId="3" fontId="21" fillId="0" borderId="23" xfId="2" applyNumberFormat="1" applyFont="1" applyBorder="1" applyAlignment="1">
      <alignment horizontal="center" vertical="center"/>
    </xf>
    <xf numFmtId="3" fontId="21" fillId="0" borderId="23" xfId="2" applyNumberFormat="1" applyFont="1" applyBorder="1"/>
    <xf numFmtId="3" fontId="21" fillId="0" borderId="23" xfId="2" applyNumberFormat="1" applyFont="1" applyBorder="1" applyAlignment="1">
      <alignment horizontal="center" shrinkToFit="1"/>
    </xf>
    <xf numFmtId="0" fontId="22" fillId="0" borderId="23" xfId="2" applyFont="1" applyBorder="1" applyAlignment="1">
      <alignment horizontal="center" vertical="center" shrinkToFit="1"/>
    </xf>
    <xf numFmtId="3" fontId="21" fillId="0" borderId="25" xfId="2" applyNumberFormat="1" applyFont="1" applyBorder="1" applyAlignment="1">
      <alignment horizontal="center" vertical="center"/>
    </xf>
    <xf numFmtId="3" fontId="21" fillId="0" borderId="26" xfId="2" applyNumberFormat="1" applyFont="1" applyBorder="1" applyAlignment="1">
      <alignment horizontal="center" vertical="center"/>
    </xf>
    <xf numFmtId="3" fontId="21" fillId="0" borderId="26" xfId="2" applyNumberFormat="1" applyFont="1" applyBorder="1"/>
    <xf numFmtId="3" fontId="21" fillId="0" borderId="26" xfId="2" applyNumberFormat="1" applyFont="1" applyBorder="1" applyAlignment="1">
      <alignment horizontal="center" shrinkToFit="1"/>
    </xf>
    <xf numFmtId="0" fontId="22" fillId="0" borderId="26" xfId="2" applyFont="1" applyBorder="1" applyAlignment="1">
      <alignment horizontal="center" vertical="center" shrinkToFit="1"/>
    </xf>
    <xf numFmtId="3" fontId="23" fillId="0" borderId="1" xfId="2" applyNumberFormat="1" applyFont="1" applyBorder="1"/>
    <xf numFmtId="3" fontId="23" fillId="0" borderId="0" xfId="2" applyNumberFormat="1" applyFont="1"/>
    <xf numFmtId="0" fontId="23" fillId="0" borderId="1" xfId="2" applyFont="1" applyBorder="1"/>
    <xf numFmtId="0" fontId="21" fillId="0" borderId="0" xfId="2" applyFont="1" applyBorder="1" applyAlignment="1">
      <alignment horizontal="center" vertical="justify"/>
    </xf>
    <xf numFmtId="0" fontId="22" fillId="0" borderId="0" xfId="2" applyFont="1" applyBorder="1" applyAlignment="1">
      <alignment horizontal="center" vertical="center"/>
    </xf>
    <xf numFmtId="3" fontId="22" fillId="0" borderId="0" xfId="2" applyNumberFormat="1" applyFont="1" applyFill="1" applyBorder="1" applyAlignment="1">
      <alignment horizontal="center" vertical="justify"/>
    </xf>
    <xf numFmtId="3" fontId="22" fillId="0" borderId="9" xfId="2" applyNumberFormat="1" applyFont="1" applyFill="1" applyBorder="1" applyAlignment="1">
      <alignment horizontal="center" vertical="justify"/>
    </xf>
    <xf numFmtId="3" fontId="22" fillId="0" borderId="25" xfId="2" applyNumberFormat="1" applyFont="1" applyBorder="1" applyAlignment="1">
      <alignment horizontal="center" vertical="justify"/>
    </xf>
    <xf numFmtId="3" fontId="22" fillId="0" borderId="26" xfId="2" applyNumberFormat="1" applyFont="1" applyBorder="1" applyAlignment="1">
      <alignment horizontal="center" vertical="justify"/>
    </xf>
    <xf numFmtId="0" fontId="22" fillId="0" borderId="26" xfId="2" applyFont="1" applyBorder="1" applyAlignment="1">
      <alignment horizontal="center" vertical="center"/>
    </xf>
    <xf numFmtId="0" fontId="22" fillId="0" borderId="26" xfId="2" applyFont="1" applyBorder="1" applyAlignment="1">
      <alignment horizontal="center" vertical="justify" shrinkToFit="1"/>
    </xf>
    <xf numFmtId="0" fontId="22" fillId="0" borderId="26" xfId="2" applyFont="1" applyBorder="1" applyAlignment="1">
      <alignment horizontal="center" vertical="justify"/>
    </xf>
    <xf numFmtId="0" fontId="22" fillId="0" borderId="27" xfId="2" applyFont="1" applyBorder="1" applyAlignment="1">
      <alignment horizontal="center" vertical="center" shrinkToFit="1"/>
    </xf>
    <xf numFmtId="0" fontId="21" fillId="0" borderId="10" xfId="2" applyFont="1" applyBorder="1" applyAlignment="1">
      <alignment horizontal="center" vertical="justify"/>
    </xf>
    <xf numFmtId="0" fontId="21" fillId="0" borderId="9" xfId="2" applyFont="1" applyBorder="1" applyAlignment="1">
      <alignment horizontal="center" shrinkToFit="1"/>
    </xf>
    <xf numFmtId="0" fontId="25" fillId="0" borderId="0" xfId="2" applyFont="1" applyBorder="1" applyAlignment="1">
      <alignment vertical="center" shrinkToFit="1"/>
    </xf>
    <xf numFmtId="0" fontId="25" fillId="0" borderId="9" xfId="2" applyFont="1" applyBorder="1" applyAlignment="1">
      <alignment vertical="center" shrinkToFit="1"/>
    </xf>
    <xf numFmtId="0" fontId="21" fillId="0" borderId="9" xfId="2" applyFont="1" applyBorder="1"/>
    <xf numFmtId="9" fontId="26" fillId="0" borderId="1" xfId="3" applyNumberFormat="1" applyFont="1" applyFill="1" applyBorder="1" applyAlignment="1">
      <alignment horizontal="center" vertical="center"/>
    </xf>
    <xf numFmtId="0" fontId="21" fillId="0" borderId="1" xfId="2" quotePrefix="1" applyFont="1" applyBorder="1" applyAlignment="1">
      <alignment horizontal="center" vertical="center" shrinkToFit="1"/>
    </xf>
    <xf numFmtId="49" fontId="21" fillId="0" borderId="1" xfId="2" applyNumberFormat="1" applyFont="1" applyBorder="1" applyAlignment="1">
      <alignment horizontal="center" vertical="center" wrapText="1"/>
    </xf>
    <xf numFmtId="9" fontId="26" fillId="0" borderId="1" xfId="3" applyNumberFormat="1" applyFont="1" applyFill="1" applyBorder="1" applyAlignment="1">
      <alignment horizontal="center" vertical="center" wrapText="1"/>
    </xf>
    <xf numFmtId="0" fontId="21" fillId="0" borderId="1" xfId="2" quotePrefix="1" applyFont="1" applyBorder="1" applyAlignment="1">
      <alignment horizontal="center" vertical="center" wrapText="1" shrinkToFit="1"/>
    </xf>
    <xf numFmtId="3" fontId="21" fillId="0" borderId="1" xfId="2" applyNumberFormat="1" applyFont="1" applyBorder="1" applyAlignment="1">
      <alignment horizontal="center" vertical="justify"/>
    </xf>
    <xf numFmtId="0" fontId="21" fillId="0" borderId="1" xfId="2" quotePrefix="1" applyFont="1" applyBorder="1" applyAlignment="1">
      <alignment horizontal="center" vertical="justify" shrinkToFit="1"/>
    </xf>
    <xf numFmtId="3" fontId="18" fillId="2" borderId="1" xfId="2" applyNumberFormat="1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25" fillId="0" borderId="0" xfId="2" applyFont="1" applyBorder="1" applyAlignment="1">
      <alignment vertical="center"/>
    </xf>
    <xf numFmtId="0" fontId="25" fillId="0" borderId="9" xfId="2" applyFont="1" applyBorder="1" applyAlignment="1">
      <alignment vertical="center"/>
    </xf>
    <xf numFmtId="0" fontId="21" fillId="0" borderId="31" xfId="2" applyFont="1" applyBorder="1"/>
    <xf numFmtId="0" fontId="21" fillId="0" borderId="32" xfId="2" applyFont="1" applyBorder="1" applyAlignment="1"/>
    <xf numFmtId="0" fontId="21" fillId="0" borderId="33" xfId="2" applyFont="1" applyBorder="1"/>
    <xf numFmtId="0" fontId="21" fillId="0" borderId="34" xfId="2" applyFont="1" applyBorder="1"/>
    <xf numFmtId="0" fontId="21" fillId="0" borderId="35" xfId="2" applyFont="1" applyBorder="1"/>
    <xf numFmtId="3" fontId="21" fillId="0" borderId="35" xfId="2" applyNumberFormat="1" applyFont="1" applyBorder="1" applyAlignment="1">
      <alignment horizontal="right"/>
    </xf>
    <xf numFmtId="0" fontId="21" fillId="0" borderId="35" xfId="2" applyFont="1" applyBorder="1" applyAlignment="1">
      <alignment horizontal="center"/>
    </xf>
    <xf numFmtId="0" fontId="21" fillId="0" borderId="35" xfId="2" applyFont="1" applyBorder="1" applyAlignment="1">
      <alignment shrinkToFit="1"/>
    </xf>
    <xf numFmtId="0" fontId="21" fillId="0" borderId="35" xfId="2" applyFont="1" applyBorder="1" applyAlignment="1">
      <alignment horizontal="center" shrinkToFit="1"/>
    </xf>
    <xf numFmtId="0" fontId="21" fillId="0" borderId="36" xfId="2" applyFont="1" applyBorder="1"/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shrinkToFit="1"/>
    </xf>
    <xf numFmtId="0" fontId="21" fillId="0" borderId="0" xfId="0" applyFont="1" applyBorder="1" applyAlignment="1">
      <alignment horizontal="center" shrinkToFit="1"/>
    </xf>
    <xf numFmtId="0" fontId="21" fillId="0" borderId="5" xfId="0" applyFont="1" applyBorder="1"/>
    <xf numFmtId="0" fontId="21" fillId="0" borderId="6" xfId="0" applyFont="1" applyBorder="1"/>
    <xf numFmtId="3" fontId="21" fillId="0" borderId="6" xfId="0" applyNumberFormat="1" applyFont="1" applyBorder="1" applyAlignment="1">
      <alignment horizontal="right"/>
    </xf>
    <xf numFmtId="0" fontId="22" fillId="0" borderId="6" xfId="0" applyFont="1" applyBorder="1" applyAlignment="1"/>
    <xf numFmtId="0" fontId="21" fillId="0" borderId="6" xfId="0" applyFont="1" applyBorder="1" applyAlignment="1">
      <alignment shrinkToFit="1"/>
    </xf>
    <xf numFmtId="0" fontId="21" fillId="0" borderId="6" xfId="0" applyFont="1" applyBorder="1" applyAlignment="1">
      <alignment horizontal="center" shrinkToFit="1"/>
    </xf>
    <xf numFmtId="0" fontId="21" fillId="0" borderId="7" xfId="0" applyFont="1" applyBorder="1"/>
    <xf numFmtId="3" fontId="21" fillId="0" borderId="0" xfId="0" applyNumberFormat="1" applyFont="1" applyBorder="1" applyAlignment="1">
      <alignment horizontal="center" vertical="center"/>
    </xf>
    <xf numFmtId="0" fontId="21" fillId="0" borderId="9" xfId="0" applyFont="1" applyBorder="1"/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 shrinkToFit="1"/>
    </xf>
    <xf numFmtId="3" fontId="21" fillId="0" borderId="1" xfId="0" applyNumberFormat="1" applyFont="1" applyBorder="1" applyAlignment="1">
      <alignment horizontal="center" shrinkToFit="1"/>
    </xf>
    <xf numFmtId="0" fontId="22" fillId="0" borderId="1" xfId="0" applyFont="1" applyBorder="1" applyAlignment="1">
      <alignment horizontal="center" vertical="center" shrinkToFit="1"/>
    </xf>
    <xf numFmtId="0" fontId="21" fillId="0" borderId="10" xfId="0" applyFont="1" applyBorder="1"/>
    <xf numFmtId="0" fontId="21" fillId="0" borderId="0" xfId="0" applyFont="1" applyBorder="1" applyAlignment="1">
      <alignment horizontal="center" vertical="justify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justify"/>
    </xf>
    <xf numFmtId="0" fontId="21" fillId="0" borderId="9" xfId="0" applyFont="1" applyBorder="1" applyAlignment="1">
      <alignment horizontal="center" vertical="justify"/>
    </xf>
    <xf numFmtId="3" fontId="22" fillId="0" borderId="1" xfId="0" applyNumberFormat="1" applyFont="1" applyFill="1" applyBorder="1" applyAlignment="1">
      <alignment horizontal="center" vertical="justify"/>
    </xf>
    <xf numFmtId="0" fontId="22" fillId="0" borderId="1" xfId="0" applyFont="1" applyBorder="1" applyAlignment="1">
      <alignment horizontal="center" vertical="justify"/>
    </xf>
    <xf numFmtId="3" fontId="22" fillId="0" borderId="1" xfId="0" applyNumberFormat="1" applyFont="1" applyBorder="1" applyAlignment="1">
      <alignment horizontal="center" vertical="justify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justify" shrinkToFit="1"/>
    </xf>
    <xf numFmtId="0" fontId="21" fillId="0" borderId="10" xfId="0" applyFont="1" applyBorder="1" applyAlignment="1">
      <alignment horizontal="center" vertical="justify"/>
    </xf>
    <xf numFmtId="0" fontId="25" fillId="0" borderId="0" xfId="0" applyFont="1" applyBorder="1" applyAlignment="1">
      <alignment horizontal="center" vertical="center" shrinkToFit="1"/>
    </xf>
    <xf numFmtId="0" fontId="25" fillId="0" borderId="9" xfId="0" applyFont="1" applyBorder="1" applyAlignment="1">
      <alignment vertical="center" shrinkToFit="1"/>
    </xf>
    <xf numFmtId="0" fontId="25" fillId="0" borderId="0" xfId="0" applyFont="1" applyBorder="1" applyAlignment="1">
      <alignment vertical="center" shrinkToFit="1"/>
    </xf>
    <xf numFmtId="0" fontId="21" fillId="0" borderId="0" xfId="0" applyFont="1" applyBorder="1" applyAlignment="1"/>
    <xf numFmtId="0" fontId="21" fillId="0" borderId="9" xfId="0" applyFont="1" applyBorder="1" applyAlignment="1"/>
    <xf numFmtId="49" fontId="21" fillId="0" borderId="1" xfId="0" applyNumberFormat="1" applyFont="1" applyBorder="1" applyAlignment="1">
      <alignment horizontal="center" vertical="center"/>
    </xf>
    <xf numFmtId="9" fontId="26" fillId="0" borderId="1" xfId="4" applyNumberFormat="1" applyFont="1" applyFill="1" applyBorder="1" applyAlignment="1">
      <alignment horizontal="center" vertical="center"/>
    </xf>
    <xf numFmtId="0" fontId="21" fillId="0" borderId="1" xfId="0" quotePrefix="1" applyFont="1" applyBorder="1" applyAlignment="1">
      <alignment horizontal="center" vertical="center" shrinkToFit="1"/>
    </xf>
    <xf numFmtId="3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9" fontId="26" fillId="0" borderId="1" xfId="4" applyNumberFormat="1" applyFont="1" applyFill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 shrinkToFit="1"/>
    </xf>
    <xf numFmtId="3" fontId="21" fillId="0" borderId="1" xfId="0" applyNumberFormat="1" applyFont="1" applyBorder="1" applyAlignment="1">
      <alignment horizontal="center" vertical="justify"/>
    </xf>
    <xf numFmtId="0" fontId="21" fillId="0" borderId="1" xfId="0" quotePrefix="1" applyFont="1" applyBorder="1" applyAlignment="1">
      <alignment horizontal="center" vertical="justify" shrinkToFit="1"/>
    </xf>
    <xf numFmtId="3" fontId="18" fillId="2" borderId="1" xfId="0" applyNumberFormat="1" applyFont="1" applyFill="1" applyBorder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0" fontId="21" fillId="0" borderId="34" xfId="0" applyFont="1" applyBorder="1" applyAlignment="1"/>
    <xf numFmtId="0" fontId="21" fillId="0" borderId="35" xfId="0" applyFont="1" applyBorder="1"/>
    <xf numFmtId="3" fontId="21" fillId="0" borderId="35" xfId="0" applyNumberFormat="1" applyFont="1" applyBorder="1" applyAlignment="1">
      <alignment horizontal="right"/>
    </xf>
    <xf numFmtId="0" fontId="21" fillId="0" borderId="35" xfId="0" applyFont="1" applyBorder="1" applyAlignment="1">
      <alignment horizontal="center"/>
    </xf>
    <xf numFmtId="0" fontId="21" fillId="0" borderId="35" xfId="0" applyFont="1" applyBorder="1" applyAlignment="1">
      <alignment shrinkToFit="1"/>
    </xf>
    <xf numFmtId="0" fontId="21" fillId="0" borderId="35" xfId="0" applyFont="1" applyBorder="1" applyAlignment="1">
      <alignment horizontal="center" shrinkToFit="1"/>
    </xf>
    <xf numFmtId="0" fontId="21" fillId="0" borderId="36" xfId="0" applyFont="1" applyBorder="1"/>
    <xf numFmtId="0" fontId="25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justify" shrinkToFit="1"/>
    </xf>
    <xf numFmtId="0" fontId="21" fillId="0" borderId="1" xfId="0" applyFont="1" applyBorder="1" applyAlignment="1">
      <alignment horizontal="center" vertical="center" wrapText="1" shrinkToFit="1"/>
    </xf>
    <xf numFmtId="0" fontId="22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3" fontId="21" fillId="0" borderId="1" xfId="2" applyNumberFormat="1" applyFont="1" applyBorder="1" applyAlignment="1">
      <alignment horizontal="center" vertical="center" wrapText="1"/>
    </xf>
    <xf numFmtId="0" fontId="22" fillId="0" borderId="18" xfId="2" applyFont="1" applyBorder="1" applyAlignment="1">
      <alignment horizontal="center" vertical="center" shrinkToFit="1"/>
    </xf>
    <xf numFmtId="0" fontId="22" fillId="0" borderId="15" xfId="2" applyFont="1" applyBorder="1" applyAlignment="1">
      <alignment horizontal="center" vertical="center" shrinkToFit="1"/>
    </xf>
    <xf numFmtId="0" fontId="22" fillId="0" borderId="27" xfId="2" applyFont="1" applyBorder="1" applyAlignment="1">
      <alignment horizontal="center" vertical="center" shrinkToFit="1"/>
    </xf>
    <xf numFmtId="0" fontId="22" fillId="0" borderId="24" xfId="2" applyFont="1" applyBorder="1" applyAlignment="1">
      <alignment horizontal="center" vertical="center" shrinkToFit="1"/>
    </xf>
    <xf numFmtId="0" fontId="22" fillId="0" borderId="21" xfId="2" applyFont="1" applyBorder="1" applyAlignment="1">
      <alignment horizontal="center" vertical="center" shrinkToFit="1"/>
    </xf>
    <xf numFmtId="0" fontId="22" fillId="0" borderId="13" xfId="2" applyFont="1" applyBorder="1" applyAlignment="1">
      <alignment horizontal="center" vertical="center" shrinkToFit="1"/>
    </xf>
    <xf numFmtId="0" fontId="25" fillId="0" borderId="30" xfId="2" applyFont="1" applyBorder="1" applyAlignment="1">
      <alignment horizontal="center" vertical="center" shrinkToFit="1"/>
    </xf>
    <xf numFmtId="0" fontId="25" fillId="0" borderId="29" xfId="2" applyFont="1" applyBorder="1" applyAlignment="1">
      <alignment horizontal="center" vertical="center" shrinkToFit="1"/>
    </xf>
    <xf numFmtId="0" fontId="25" fillId="0" borderId="28" xfId="2" applyFont="1" applyBorder="1" applyAlignment="1">
      <alignment horizontal="center" vertical="center" shrinkToFit="1"/>
    </xf>
    <xf numFmtId="0" fontId="25" fillId="0" borderId="1" xfId="2" applyFont="1" applyBorder="1" applyAlignment="1">
      <alignment horizontal="center" vertical="center"/>
    </xf>
    <xf numFmtId="0" fontId="22" fillId="0" borderId="0" xfId="2" applyFont="1" applyBorder="1" applyAlignment="1">
      <alignment horizontal="left" shrinkToFit="1"/>
    </xf>
    <xf numFmtId="0" fontId="18" fillId="2" borderId="1" xfId="2" applyFont="1" applyFill="1" applyBorder="1" applyAlignment="1">
      <alignment horizontal="center" vertical="center" shrinkToFit="1"/>
    </xf>
    <xf numFmtId="0" fontId="21" fillId="0" borderId="1" xfId="2" applyFont="1" applyBorder="1" applyAlignment="1">
      <alignment horizontal="center" vertical="justify" shrinkToFit="1"/>
    </xf>
    <xf numFmtId="0" fontId="21" fillId="0" borderId="1" xfId="2" applyFont="1" applyBorder="1" applyAlignment="1">
      <alignment horizontal="center" vertical="center" wrapText="1" shrinkToFit="1"/>
    </xf>
    <xf numFmtId="0" fontId="21" fillId="0" borderId="1" xfId="2" applyFont="1" applyBorder="1" applyAlignment="1">
      <alignment horizontal="center" vertical="center" shrinkToFit="1"/>
    </xf>
    <xf numFmtId="3" fontId="18" fillId="2" borderId="1" xfId="2" applyNumberFormat="1" applyFont="1" applyFill="1" applyBorder="1" applyAlignment="1">
      <alignment horizontal="center" vertical="center"/>
    </xf>
    <xf numFmtId="3" fontId="21" fillId="0" borderId="1" xfId="2" applyNumberFormat="1" applyFont="1" applyBorder="1" applyAlignment="1">
      <alignment horizontal="center" vertical="justify"/>
    </xf>
    <xf numFmtId="0" fontId="15" fillId="0" borderId="0" xfId="0" applyFont="1" applyAlignment="1">
      <alignment horizontal="left" shrinkToFit="1"/>
    </xf>
    <xf numFmtId="0" fontId="9" fillId="0" borderId="0" xfId="0" applyFont="1" applyAlignment="1">
      <alignment horizontal="center" wrapText="1"/>
    </xf>
    <xf numFmtId="0" fontId="18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5">
    <cellStyle name="Comma" xfId="1" builtinId="3"/>
    <cellStyle name="Comma 2" xfId="3"/>
    <cellStyle name="Comma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876300</xdr:colOff>
      <xdr:row>2</xdr:row>
      <xdr:rowOff>190500</xdr:rowOff>
    </xdr:to>
    <xdr:pic>
      <xdr:nvPicPr>
        <xdr:cNvPr id="1032" name="Picture 1" descr="Letterhead HAGL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6290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N13" sqref="N13"/>
    </sheetView>
  </sheetViews>
  <sheetFormatPr defaultColWidth="11.125" defaultRowHeight="18.75" customHeight="1" x14ac:dyDescent="0.2"/>
  <cols>
    <col min="1" max="1" width="2.5" style="139" customWidth="1"/>
    <col min="2" max="2" width="9.5" style="143" customWidth="1"/>
    <col min="3" max="3" width="7.125" style="143" customWidth="1"/>
    <col min="4" max="4" width="9.5" style="143" customWidth="1"/>
    <col min="5" max="5" width="9.875" style="143" customWidth="1"/>
    <col min="6" max="6" width="11.25" style="142" customWidth="1"/>
    <col min="7" max="7" width="8.875" style="141" customWidth="1"/>
    <col min="8" max="8" width="8.5" style="140" customWidth="1"/>
    <col min="9" max="9" width="8.25" style="140" customWidth="1"/>
    <col min="10" max="10" width="8.625" style="140" customWidth="1"/>
    <col min="11" max="12" width="8.25" style="139" customWidth="1"/>
    <col min="13" max="13" width="8.125" style="139" customWidth="1"/>
    <col min="14" max="14" width="8.25" style="139" customWidth="1"/>
    <col min="15" max="15" width="1.125" style="139" customWidth="1"/>
    <col min="16" max="16" width="0.5" style="139" customWidth="1"/>
    <col min="17" max="17" width="8.875" style="139" customWidth="1"/>
    <col min="18" max="16384" width="11.125" style="139"/>
  </cols>
  <sheetData>
    <row r="1" spans="1:18" ht="14.25" customHeight="1" x14ac:dyDescent="0.2">
      <c r="A1" s="190"/>
      <c r="B1" s="189"/>
      <c r="C1" s="189"/>
      <c r="D1" s="189"/>
      <c r="E1" s="189"/>
      <c r="F1" s="188"/>
      <c r="G1" s="187"/>
      <c r="H1" s="186"/>
      <c r="I1" s="186"/>
      <c r="J1" s="186"/>
      <c r="K1" s="185"/>
      <c r="L1" s="185"/>
      <c r="M1" s="185"/>
      <c r="N1" s="185"/>
      <c r="O1" s="185"/>
      <c r="P1" s="184"/>
      <c r="Q1" s="171"/>
    </row>
    <row r="2" spans="1:18" ht="20.25" customHeight="1" x14ac:dyDescent="0.2">
      <c r="A2" s="157"/>
      <c r="E2" s="192" t="s">
        <v>64</v>
      </c>
      <c r="F2" s="192"/>
      <c r="G2" s="192"/>
      <c r="H2" s="192"/>
      <c r="I2" s="192"/>
      <c r="J2" s="192"/>
      <c r="P2" s="152"/>
    </row>
    <row r="3" spans="1:18" ht="24" customHeight="1" x14ac:dyDescent="0.2">
      <c r="A3" s="157"/>
      <c r="B3" s="139"/>
      <c r="C3" s="139"/>
      <c r="D3" s="139"/>
      <c r="E3" s="51" t="s">
        <v>5</v>
      </c>
      <c r="F3" s="193" t="s">
        <v>6</v>
      </c>
      <c r="G3" s="193"/>
      <c r="H3" s="51" t="s">
        <v>7</v>
      </c>
      <c r="I3" s="183" t="s">
        <v>13</v>
      </c>
      <c r="J3" s="182" t="s">
        <v>8</v>
      </c>
      <c r="P3" s="172"/>
      <c r="Q3" s="171"/>
    </row>
    <row r="4" spans="1:18" ht="18.75" customHeight="1" x14ac:dyDescent="0.2">
      <c r="A4" s="157"/>
      <c r="B4" s="139"/>
      <c r="C4" s="139"/>
      <c r="D4" s="139"/>
      <c r="E4" s="181">
        <v>1</v>
      </c>
      <c r="F4" s="194" t="s">
        <v>9</v>
      </c>
      <c r="G4" s="194"/>
      <c r="H4" s="180">
        <v>100000000</v>
      </c>
      <c r="I4" s="180"/>
      <c r="J4" s="180"/>
      <c r="P4" s="172"/>
      <c r="Q4" s="171"/>
    </row>
    <row r="5" spans="1:18" ht="33" customHeight="1" x14ac:dyDescent="0.2">
      <c r="A5" s="157"/>
      <c r="B5" s="139"/>
      <c r="C5" s="139"/>
      <c r="D5" s="139"/>
      <c r="E5" s="179">
        <v>2</v>
      </c>
      <c r="F5" s="195" t="s">
        <v>63</v>
      </c>
      <c r="G5" s="195"/>
      <c r="H5" s="178" t="s">
        <v>12</v>
      </c>
      <c r="I5" s="177" t="s">
        <v>14</v>
      </c>
      <c r="J5" s="176" t="s">
        <v>30</v>
      </c>
      <c r="P5" s="172"/>
      <c r="Q5" s="171"/>
    </row>
    <row r="6" spans="1:18" ht="18.75" customHeight="1" x14ac:dyDescent="0.2">
      <c r="A6" s="157"/>
      <c r="B6" s="139"/>
      <c r="C6" s="139"/>
      <c r="D6" s="139"/>
      <c r="E6" s="175">
        <v>3</v>
      </c>
      <c r="F6" s="197" t="s">
        <v>25</v>
      </c>
      <c r="G6" s="197"/>
      <c r="H6" s="174">
        <v>0.15</v>
      </c>
      <c r="I6" s="174">
        <v>0.15</v>
      </c>
      <c r="J6" s="176" t="s">
        <v>31</v>
      </c>
      <c r="P6" s="172"/>
      <c r="Q6" s="171"/>
    </row>
    <row r="7" spans="1:18" ht="18.75" customHeight="1" x14ac:dyDescent="0.2">
      <c r="A7" s="157"/>
      <c r="B7" s="139"/>
      <c r="C7" s="139"/>
      <c r="D7" s="139"/>
      <c r="E7" s="175">
        <v>4</v>
      </c>
      <c r="F7" s="197" t="s">
        <v>26</v>
      </c>
      <c r="G7" s="197"/>
      <c r="H7" s="174">
        <v>0.15</v>
      </c>
      <c r="I7" s="174">
        <v>0.15</v>
      </c>
      <c r="J7" s="176" t="s">
        <v>32</v>
      </c>
      <c r="P7" s="172"/>
      <c r="Q7" s="171"/>
    </row>
    <row r="8" spans="1:18" ht="18.75" customHeight="1" x14ac:dyDescent="0.2">
      <c r="A8" s="157"/>
      <c r="B8" s="139"/>
      <c r="C8" s="139"/>
      <c r="D8" s="139"/>
      <c r="E8" s="175">
        <v>5</v>
      </c>
      <c r="F8" s="197" t="s">
        <v>27</v>
      </c>
      <c r="G8" s="197"/>
      <c r="H8" s="174">
        <v>0.2</v>
      </c>
      <c r="I8" s="174">
        <v>0.2</v>
      </c>
      <c r="J8" s="176" t="s">
        <v>33</v>
      </c>
      <c r="P8" s="172"/>
      <c r="Q8" s="171"/>
    </row>
    <row r="9" spans="1:18" ht="18.75" customHeight="1" x14ac:dyDescent="0.2">
      <c r="A9" s="157"/>
      <c r="B9" s="139"/>
      <c r="C9" s="139"/>
      <c r="D9" s="139"/>
      <c r="E9" s="175">
        <v>6</v>
      </c>
      <c r="F9" s="197" t="s">
        <v>51</v>
      </c>
      <c r="G9" s="197"/>
      <c r="H9" s="174">
        <v>0.25</v>
      </c>
      <c r="I9" s="174">
        <v>0.3</v>
      </c>
      <c r="J9" s="153"/>
      <c r="P9" s="172"/>
      <c r="Q9" s="171"/>
    </row>
    <row r="10" spans="1:18" ht="18.75" customHeight="1" x14ac:dyDescent="0.2">
      <c r="A10" s="157"/>
      <c r="B10" s="139"/>
      <c r="C10" s="139"/>
      <c r="D10" s="139"/>
      <c r="E10" s="175">
        <v>7</v>
      </c>
      <c r="F10" s="197" t="s">
        <v>15</v>
      </c>
      <c r="G10" s="197"/>
      <c r="H10" s="174">
        <v>0.05</v>
      </c>
      <c r="I10" s="173"/>
      <c r="J10" s="153"/>
      <c r="P10" s="172"/>
      <c r="Q10" s="171"/>
    </row>
    <row r="11" spans="1:18" ht="16.5" customHeight="1" x14ac:dyDescent="0.2">
      <c r="A11" s="157"/>
      <c r="P11" s="172"/>
      <c r="Q11" s="171"/>
    </row>
    <row r="12" spans="1:18" ht="21.75" customHeight="1" x14ac:dyDescent="0.2">
      <c r="A12" s="157"/>
      <c r="B12" s="191" t="s">
        <v>50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70"/>
      <c r="P12" s="169"/>
      <c r="Q12" s="168"/>
    </row>
    <row r="13" spans="1:18" s="158" customFormat="1" ht="25.5" customHeight="1" x14ac:dyDescent="0.35">
      <c r="A13" s="167"/>
      <c r="B13" s="156" t="s">
        <v>49</v>
      </c>
      <c r="C13" s="156" t="s">
        <v>48</v>
      </c>
      <c r="D13" s="163" t="s">
        <v>62</v>
      </c>
      <c r="E13" s="166" t="s">
        <v>46</v>
      </c>
      <c r="F13" s="166" t="s">
        <v>45</v>
      </c>
      <c r="G13" s="166" t="s">
        <v>44</v>
      </c>
      <c r="H13" s="165" t="s">
        <v>43</v>
      </c>
      <c r="I13" s="164" t="s">
        <v>61</v>
      </c>
      <c r="J13" s="164" t="s">
        <v>60</v>
      </c>
      <c r="K13" s="164" t="s">
        <v>59</v>
      </c>
      <c r="L13" s="163" t="s">
        <v>58</v>
      </c>
      <c r="M13" s="162" t="s">
        <v>57</v>
      </c>
      <c r="N13" s="162" t="s">
        <v>56</v>
      </c>
      <c r="O13" s="160"/>
      <c r="P13" s="161"/>
      <c r="Q13" s="160"/>
      <c r="R13" s="159"/>
    </row>
    <row r="14" spans="1:18" ht="18.75" customHeight="1" x14ac:dyDescent="0.2">
      <c r="A14" s="157"/>
      <c r="B14" s="196" t="s">
        <v>39</v>
      </c>
      <c r="C14" s="156">
        <v>93.58</v>
      </c>
      <c r="D14" s="155">
        <v>14250000</v>
      </c>
      <c r="E14" s="154">
        <v>1333515000</v>
      </c>
      <c r="F14" s="154">
        <v>123690825</v>
      </c>
      <c r="G14" s="154">
        <f t="shared" ref="G14:G28" si="0">E14+F14</f>
        <v>1457205825</v>
      </c>
      <c r="H14" s="153">
        <v>100000000</v>
      </c>
      <c r="I14" s="153">
        <f t="shared" ref="I14:I28" si="1">(E14*$I$5+F14*$I$5)-100000000</f>
        <v>191441165</v>
      </c>
      <c r="J14" s="153">
        <f t="shared" ref="J14:J28" si="2">E14*$H$6+F14*$I$6</f>
        <v>218580873.75</v>
      </c>
      <c r="K14" s="153">
        <f t="shared" ref="K14:K28" si="3">E14*$H$7+F14*$I$7</f>
        <v>218580873.75</v>
      </c>
      <c r="L14" s="153">
        <f t="shared" ref="L14:L28" si="4">E14*$H$8+F14*$I$8</f>
        <v>291441165</v>
      </c>
      <c r="M14" s="153">
        <f t="shared" ref="M14:M28" si="5">E14*$H$9+F14*$I$9</f>
        <v>370485997.5</v>
      </c>
      <c r="N14" s="153">
        <f t="shared" ref="N14:N28" si="6">E14*$H$10</f>
        <v>66675750</v>
      </c>
      <c r="O14" s="151"/>
      <c r="P14" s="152"/>
      <c r="Q14" s="151"/>
    </row>
    <row r="15" spans="1:18" ht="18.75" customHeight="1" x14ac:dyDescent="0.2">
      <c r="A15" s="157"/>
      <c r="B15" s="196"/>
      <c r="C15" s="156">
        <v>110.63</v>
      </c>
      <c r="D15" s="155">
        <v>14250000</v>
      </c>
      <c r="E15" s="154">
        <v>1576477500</v>
      </c>
      <c r="F15" s="154">
        <v>146226928</v>
      </c>
      <c r="G15" s="154">
        <f t="shared" si="0"/>
        <v>1722704428</v>
      </c>
      <c r="H15" s="153">
        <v>100000000</v>
      </c>
      <c r="I15" s="153">
        <f t="shared" si="1"/>
        <v>244540885.60000002</v>
      </c>
      <c r="J15" s="153">
        <f t="shared" si="2"/>
        <v>258405664.19999999</v>
      </c>
      <c r="K15" s="153">
        <f t="shared" si="3"/>
        <v>258405664.19999999</v>
      </c>
      <c r="L15" s="153">
        <f t="shared" si="4"/>
        <v>344540885.60000002</v>
      </c>
      <c r="M15" s="153">
        <f t="shared" si="5"/>
        <v>437987453.39999998</v>
      </c>
      <c r="N15" s="153">
        <f t="shared" si="6"/>
        <v>78823875</v>
      </c>
      <c r="O15" s="151"/>
      <c r="P15" s="152"/>
      <c r="Q15" s="151"/>
    </row>
    <row r="16" spans="1:18" ht="18.75" customHeight="1" x14ac:dyDescent="0.2">
      <c r="A16" s="157"/>
      <c r="B16" s="196"/>
      <c r="C16" s="156">
        <v>117.22</v>
      </c>
      <c r="D16" s="155">
        <v>14250000</v>
      </c>
      <c r="E16" s="154">
        <v>1670385000</v>
      </c>
      <c r="F16" s="154">
        <v>154937364</v>
      </c>
      <c r="G16" s="154">
        <f t="shared" si="0"/>
        <v>1825322364</v>
      </c>
      <c r="H16" s="153">
        <v>100000000</v>
      </c>
      <c r="I16" s="153">
        <f t="shared" si="1"/>
        <v>265064472.80000001</v>
      </c>
      <c r="J16" s="153">
        <f t="shared" si="2"/>
        <v>273798354.60000002</v>
      </c>
      <c r="K16" s="153">
        <f t="shared" si="3"/>
        <v>273798354.60000002</v>
      </c>
      <c r="L16" s="153">
        <f t="shared" si="4"/>
        <v>365064472.80000001</v>
      </c>
      <c r="M16" s="153">
        <f t="shared" si="5"/>
        <v>464077459.19999999</v>
      </c>
      <c r="N16" s="153">
        <f t="shared" si="6"/>
        <v>83519250</v>
      </c>
      <c r="O16" s="151"/>
      <c r="P16" s="152"/>
      <c r="Q16" s="151"/>
    </row>
    <row r="17" spans="1:17" ht="18.75" customHeight="1" x14ac:dyDescent="0.2">
      <c r="A17" s="157"/>
      <c r="B17" s="196" t="s">
        <v>38</v>
      </c>
      <c r="C17" s="156">
        <v>93.58</v>
      </c>
      <c r="D17" s="155">
        <v>14500000</v>
      </c>
      <c r="E17" s="154">
        <v>1356910000</v>
      </c>
      <c r="F17" s="154">
        <v>126030325</v>
      </c>
      <c r="G17" s="154">
        <f t="shared" si="0"/>
        <v>1482940325</v>
      </c>
      <c r="H17" s="153">
        <v>100000000</v>
      </c>
      <c r="I17" s="153">
        <f t="shared" si="1"/>
        <v>196588065</v>
      </c>
      <c r="J17" s="153">
        <f t="shared" si="2"/>
        <v>222441048.75</v>
      </c>
      <c r="K17" s="153">
        <f t="shared" si="3"/>
        <v>222441048.75</v>
      </c>
      <c r="L17" s="153">
        <f t="shared" si="4"/>
        <v>296588065</v>
      </c>
      <c r="M17" s="153">
        <f t="shared" si="5"/>
        <v>377036597.5</v>
      </c>
      <c r="N17" s="153">
        <f t="shared" si="6"/>
        <v>67845500</v>
      </c>
      <c r="O17" s="151"/>
      <c r="P17" s="152"/>
      <c r="Q17" s="151"/>
    </row>
    <row r="18" spans="1:17" ht="18.75" customHeight="1" x14ac:dyDescent="0.2">
      <c r="A18" s="157"/>
      <c r="B18" s="196"/>
      <c r="C18" s="156">
        <v>110.63</v>
      </c>
      <c r="D18" s="155">
        <v>14500000</v>
      </c>
      <c r="E18" s="154">
        <v>1604135000</v>
      </c>
      <c r="F18" s="154">
        <v>148992678</v>
      </c>
      <c r="G18" s="154">
        <f t="shared" si="0"/>
        <v>1753127678</v>
      </c>
      <c r="H18" s="153">
        <v>100000000</v>
      </c>
      <c r="I18" s="153">
        <f t="shared" si="1"/>
        <v>250625535.60000002</v>
      </c>
      <c r="J18" s="153">
        <f t="shared" si="2"/>
        <v>262969151.69999999</v>
      </c>
      <c r="K18" s="153">
        <f t="shared" si="3"/>
        <v>262969151.69999999</v>
      </c>
      <c r="L18" s="153">
        <f t="shared" si="4"/>
        <v>350625535.60000002</v>
      </c>
      <c r="M18" s="153">
        <f t="shared" si="5"/>
        <v>445731553.39999998</v>
      </c>
      <c r="N18" s="153">
        <f t="shared" si="6"/>
        <v>80206750</v>
      </c>
      <c r="O18" s="151"/>
      <c r="P18" s="152"/>
      <c r="Q18" s="151"/>
    </row>
    <row r="19" spans="1:17" ht="18.75" customHeight="1" x14ac:dyDescent="0.2">
      <c r="A19" s="157"/>
      <c r="B19" s="196"/>
      <c r="C19" s="156">
        <v>117.22</v>
      </c>
      <c r="D19" s="155">
        <v>14500000</v>
      </c>
      <c r="E19" s="154">
        <v>1699690000</v>
      </c>
      <c r="F19" s="154">
        <v>157867864</v>
      </c>
      <c r="G19" s="154">
        <f t="shared" si="0"/>
        <v>1857557864</v>
      </c>
      <c r="H19" s="153">
        <v>100000000</v>
      </c>
      <c r="I19" s="153">
        <f t="shared" si="1"/>
        <v>271511572.80000001</v>
      </c>
      <c r="J19" s="153">
        <f t="shared" si="2"/>
        <v>278633679.60000002</v>
      </c>
      <c r="K19" s="153">
        <f t="shared" si="3"/>
        <v>278633679.60000002</v>
      </c>
      <c r="L19" s="153">
        <f t="shared" si="4"/>
        <v>371511572.80000001</v>
      </c>
      <c r="M19" s="153">
        <f t="shared" si="5"/>
        <v>472282859.19999999</v>
      </c>
      <c r="N19" s="153">
        <f t="shared" si="6"/>
        <v>84984500</v>
      </c>
      <c r="O19" s="151"/>
      <c r="P19" s="152"/>
      <c r="Q19" s="151"/>
    </row>
    <row r="20" spans="1:17" ht="18.75" customHeight="1" x14ac:dyDescent="0.2">
      <c r="A20" s="157"/>
      <c r="B20" s="196" t="s">
        <v>37</v>
      </c>
      <c r="C20" s="156">
        <v>93.58</v>
      </c>
      <c r="D20" s="155">
        <v>14750000</v>
      </c>
      <c r="E20" s="154">
        <v>1380305000</v>
      </c>
      <c r="F20" s="154">
        <v>128369825</v>
      </c>
      <c r="G20" s="154">
        <f t="shared" si="0"/>
        <v>1508674825</v>
      </c>
      <c r="H20" s="153">
        <v>100000000</v>
      </c>
      <c r="I20" s="153">
        <f t="shared" si="1"/>
        <v>201734965</v>
      </c>
      <c r="J20" s="153">
        <f t="shared" si="2"/>
        <v>226301223.75</v>
      </c>
      <c r="K20" s="153">
        <f t="shared" si="3"/>
        <v>226301223.75</v>
      </c>
      <c r="L20" s="153">
        <f t="shared" si="4"/>
        <v>301734965</v>
      </c>
      <c r="M20" s="153">
        <f t="shared" si="5"/>
        <v>383587197.5</v>
      </c>
      <c r="N20" s="153">
        <f t="shared" si="6"/>
        <v>69015250</v>
      </c>
      <c r="O20" s="151"/>
      <c r="P20" s="152"/>
      <c r="Q20" s="151"/>
    </row>
    <row r="21" spans="1:17" ht="18.75" customHeight="1" x14ac:dyDescent="0.2">
      <c r="A21" s="157"/>
      <c r="B21" s="196"/>
      <c r="C21" s="156">
        <v>110.63</v>
      </c>
      <c r="D21" s="155">
        <v>14750000</v>
      </c>
      <c r="E21" s="154">
        <v>1631792500</v>
      </c>
      <c r="F21" s="154">
        <v>151758428</v>
      </c>
      <c r="G21" s="154">
        <f t="shared" si="0"/>
        <v>1783550928</v>
      </c>
      <c r="H21" s="153">
        <v>100000000</v>
      </c>
      <c r="I21" s="153">
        <f t="shared" si="1"/>
        <v>256710185.60000002</v>
      </c>
      <c r="J21" s="153">
        <f t="shared" si="2"/>
        <v>267532639.19999999</v>
      </c>
      <c r="K21" s="153">
        <f t="shared" si="3"/>
        <v>267532639.19999999</v>
      </c>
      <c r="L21" s="153">
        <f t="shared" si="4"/>
        <v>356710185.60000002</v>
      </c>
      <c r="M21" s="153">
        <f t="shared" si="5"/>
        <v>453475653.39999998</v>
      </c>
      <c r="N21" s="153">
        <f t="shared" si="6"/>
        <v>81589625</v>
      </c>
      <c r="O21" s="151"/>
      <c r="P21" s="152"/>
      <c r="Q21" s="151"/>
    </row>
    <row r="22" spans="1:17" ht="18.75" customHeight="1" x14ac:dyDescent="0.2">
      <c r="A22" s="157"/>
      <c r="B22" s="196"/>
      <c r="C22" s="156">
        <v>117.22</v>
      </c>
      <c r="D22" s="155">
        <v>14750000</v>
      </c>
      <c r="E22" s="154">
        <v>1728995000</v>
      </c>
      <c r="F22" s="154">
        <v>160798364</v>
      </c>
      <c r="G22" s="154">
        <f t="shared" si="0"/>
        <v>1889793364</v>
      </c>
      <c r="H22" s="153">
        <v>100000000</v>
      </c>
      <c r="I22" s="153">
        <f t="shared" si="1"/>
        <v>277958672.80000001</v>
      </c>
      <c r="J22" s="153">
        <f t="shared" si="2"/>
        <v>283469004.60000002</v>
      </c>
      <c r="K22" s="153">
        <f t="shared" si="3"/>
        <v>283469004.60000002</v>
      </c>
      <c r="L22" s="153">
        <f t="shared" si="4"/>
        <v>377958672.80000001</v>
      </c>
      <c r="M22" s="153">
        <f t="shared" si="5"/>
        <v>480488259.19999999</v>
      </c>
      <c r="N22" s="153">
        <f t="shared" si="6"/>
        <v>86449750</v>
      </c>
      <c r="O22" s="151"/>
      <c r="P22" s="152"/>
      <c r="Q22" s="151"/>
    </row>
    <row r="23" spans="1:17" ht="18.75" customHeight="1" x14ac:dyDescent="0.2">
      <c r="A23" s="157"/>
      <c r="B23" s="196" t="s">
        <v>36</v>
      </c>
      <c r="C23" s="156">
        <v>93.58</v>
      </c>
      <c r="D23" s="155">
        <v>15000000</v>
      </c>
      <c r="E23" s="154">
        <v>1403700000</v>
      </c>
      <c r="F23" s="154">
        <v>130709325</v>
      </c>
      <c r="G23" s="154">
        <f t="shared" si="0"/>
        <v>1534409325</v>
      </c>
      <c r="H23" s="153">
        <v>100000000</v>
      </c>
      <c r="I23" s="153">
        <f t="shared" si="1"/>
        <v>206881865</v>
      </c>
      <c r="J23" s="153">
        <f t="shared" si="2"/>
        <v>230161398.75</v>
      </c>
      <c r="K23" s="153">
        <f t="shared" si="3"/>
        <v>230161398.75</v>
      </c>
      <c r="L23" s="153">
        <f t="shared" si="4"/>
        <v>306881865</v>
      </c>
      <c r="M23" s="153">
        <f t="shared" si="5"/>
        <v>390137797.5</v>
      </c>
      <c r="N23" s="153">
        <f t="shared" si="6"/>
        <v>70185000</v>
      </c>
      <c r="O23" s="151"/>
      <c r="P23" s="152"/>
      <c r="Q23" s="151"/>
    </row>
    <row r="24" spans="1:17" ht="18.75" customHeight="1" x14ac:dyDescent="0.2">
      <c r="A24" s="157"/>
      <c r="B24" s="196"/>
      <c r="C24" s="156">
        <v>110.63</v>
      </c>
      <c r="D24" s="155">
        <v>15000000</v>
      </c>
      <c r="E24" s="154">
        <v>1659450000</v>
      </c>
      <c r="F24" s="154">
        <v>154524178</v>
      </c>
      <c r="G24" s="154">
        <f t="shared" si="0"/>
        <v>1813974178</v>
      </c>
      <c r="H24" s="153">
        <v>100000000</v>
      </c>
      <c r="I24" s="153">
        <f t="shared" si="1"/>
        <v>262794835.60000002</v>
      </c>
      <c r="J24" s="153">
        <f t="shared" si="2"/>
        <v>272096126.69999999</v>
      </c>
      <c r="K24" s="153">
        <f t="shared" si="3"/>
        <v>272096126.69999999</v>
      </c>
      <c r="L24" s="153">
        <f t="shared" si="4"/>
        <v>362794835.60000002</v>
      </c>
      <c r="M24" s="153">
        <f t="shared" si="5"/>
        <v>461219753.39999998</v>
      </c>
      <c r="N24" s="153">
        <f t="shared" si="6"/>
        <v>82972500</v>
      </c>
      <c r="O24" s="151"/>
      <c r="P24" s="152"/>
      <c r="Q24" s="151"/>
    </row>
    <row r="25" spans="1:17" ht="18.75" customHeight="1" x14ac:dyDescent="0.2">
      <c r="A25" s="157"/>
      <c r="B25" s="196"/>
      <c r="C25" s="156">
        <v>117.22</v>
      </c>
      <c r="D25" s="155">
        <v>15000000</v>
      </c>
      <c r="E25" s="154">
        <v>1758300000</v>
      </c>
      <c r="F25" s="154">
        <v>163728864</v>
      </c>
      <c r="G25" s="154">
        <f t="shared" si="0"/>
        <v>1922028864</v>
      </c>
      <c r="H25" s="153">
        <v>100000000</v>
      </c>
      <c r="I25" s="153">
        <f t="shared" si="1"/>
        <v>284405772.80000001</v>
      </c>
      <c r="J25" s="153">
        <f t="shared" si="2"/>
        <v>288304329.60000002</v>
      </c>
      <c r="K25" s="153">
        <f t="shared" si="3"/>
        <v>288304329.60000002</v>
      </c>
      <c r="L25" s="153">
        <f t="shared" si="4"/>
        <v>384405772.80000001</v>
      </c>
      <c r="M25" s="153">
        <f t="shared" si="5"/>
        <v>488693659.19999999</v>
      </c>
      <c r="N25" s="153">
        <f t="shared" si="6"/>
        <v>87915000</v>
      </c>
      <c r="O25" s="151"/>
      <c r="P25" s="152"/>
      <c r="Q25" s="151"/>
    </row>
    <row r="26" spans="1:17" ht="18.75" customHeight="1" x14ac:dyDescent="0.2">
      <c r="A26" s="157"/>
      <c r="B26" s="196" t="s">
        <v>35</v>
      </c>
      <c r="C26" s="156">
        <v>93.58</v>
      </c>
      <c r="D26" s="155">
        <v>15200000</v>
      </c>
      <c r="E26" s="154">
        <v>1422416000</v>
      </c>
      <c r="F26" s="154">
        <v>132580925</v>
      </c>
      <c r="G26" s="154">
        <f t="shared" si="0"/>
        <v>1554996925</v>
      </c>
      <c r="H26" s="153">
        <v>100000000</v>
      </c>
      <c r="I26" s="153">
        <f t="shared" si="1"/>
        <v>210999385</v>
      </c>
      <c r="J26" s="153">
        <f t="shared" si="2"/>
        <v>233249538.75</v>
      </c>
      <c r="K26" s="153">
        <f t="shared" si="3"/>
        <v>233249538.75</v>
      </c>
      <c r="L26" s="153">
        <f t="shared" si="4"/>
        <v>310999385</v>
      </c>
      <c r="M26" s="153">
        <f t="shared" si="5"/>
        <v>395378277.5</v>
      </c>
      <c r="N26" s="153">
        <f t="shared" si="6"/>
        <v>71120800</v>
      </c>
      <c r="O26" s="151"/>
      <c r="P26" s="152"/>
      <c r="Q26" s="151"/>
    </row>
    <row r="27" spans="1:17" ht="18.75" customHeight="1" x14ac:dyDescent="0.2">
      <c r="A27" s="157"/>
      <c r="B27" s="196"/>
      <c r="C27" s="156">
        <v>110.63</v>
      </c>
      <c r="D27" s="155">
        <v>15200000</v>
      </c>
      <c r="E27" s="154">
        <v>1681576000</v>
      </c>
      <c r="F27" s="154">
        <v>156736778</v>
      </c>
      <c r="G27" s="154">
        <f t="shared" si="0"/>
        <v>1838312778</v>
      </c>
      <c r="H27" s="153">
        <v>100000000</v>
      </c>
      <c r="I27" s="153">
        <f t="shared" si="1"/>
        <v>267662555.60000002</v>
      </c>
      <c r="J27" s="153">
        <f t="shared" si="2"/>
        <v>275746916.69999999</v>
      </c>
      <c r="K27" s="153">
        <f t="shared" si="3"/>
        <v>275746916.69999999</v>
      </c>
      <c r="L27" s="153">
        <f t="shared" si="4"/>
        <v>367662555.60000002</v>
      </c>
      <c r="M27" s="153">
        <f t="shared" si="5"/>
        <v>467415033.39999998</v>
      </c>
      <c r="N27" s="153">
        <f t="shared" si="6"/>
        <v>84078800</v>
      </c>
      <c r="O27" s="151"/>
      <c r="P27" s="152"/>
      <c r="Q27" s="151"/>
    </row>
    <row r="28" spans="1:17" ht="18.75" customHeight="1" x14ac:dyDescent="0.2">
      <c r="A28" s="157"/>
      <c r="B28" s="196"/>
      <c r="C28" s="156">
        <v>117.22</v>
      </c>
      <c r="D28" s="155">
        <v>15200000</v>
      </c>
      <c r="E28" s="153">
        <v>1781744000</v>
      </c>
      <c r="F28" s="154">
        <v>166073264</v>
      </c>
      <c r="G28" s="154">
        <f t="shared" si="0"/>
        <v>1947817264</v>
      </c>
      <c r="H28" s="153">
        <v>100000000</v>
      </c>
      <c r="I28" s="153">
        <f t="shared" si="1"/>
        <v>289563452.80000001</v>
      </c>
      <c r="J28" s="153">
        <f t="shared" si="2"/>
        <v>292172589.60000002</v>
      </c>
      <c r="K28" s="153">
        <f t="shared" si="3"/>
        <v>292172589.60000002</v>
      </c>
      <c r="L28" s="153">
        <f t="shared" si="4"/>
        <v>389563452.80000001</v>
      </c>
      <c r="M28" s="153">
        <f t="shared" si="5"/>
        <v>495257979.19999999</v>
      </c>
      <c r="N28" s="153">
        <f t="shared" si="6"/>
        <v>89087200</v>
      </c>
      <c r="O28" s="151"/>
      <c r="P28" s="152"/>
      <c r="Q28" s="151"/>
    </row>
    <row r="29" spans="1:17" ht="18.75" customHeight="1" thickBot="1" x14ac:dyDescent="0.25">
      <c r="A29" s="150"/>
      <c r="B29" s="149"/>
      <c r="C29" s="149"/>
      <c r="D29" s="149"/>
      <c r="E29" s="149"/>
      <c r="F29" s="148"/>
      <c r="G29" s="147"/>
      <c r="H29" s="147"/>
      <c r="I29" s="147"/>
      <c r="J29" s="146"/>
      <c r="K29" s="145"/>
      <c r="L29" s="145"/>
      <c r="M29" s="145"/>
      <c r="N29" s="145"/>
      <c r="O29" s="145"/>
      <c r="P29" s="144"/>
    </row>
    <row r="32" spans="1:17" ht="18.75" customHeight="1" x14ac:dyDescent="0.2">
      <c r="E32" s="139"/>
      <c r="F32" s="139"/>
    </row>
  </sheetData>
  <mergeCells count="15">
    <mergeCell ref="B26:B28"/>
    <mergeCell ref="B14:B16"/>
    <mergeCell ref="B17:B19"/>
    <mergeCell ref="B20:B22"/>
    <mergeCell ref="B23:B25"/>
    <mergeCell ref="B12:N12"/>
    <mergeCell ref="E2:J2"/>
    <mergeCell ref="F3:G3"/>
    <mergeCell ref="F4:G4"/>
    <mergeCell ref="F5:G5"/>
    <mergeCell ref="F6:G6"/>
    <mergeCell ref="F7:G7"/>
    <mergeCell ref="F8:G8"/>
    <mergeCell ref="F9:G9"/>
    <mergeCell ref="F10:G10"/>
  </mergeCells>
  <pageMargins left="0.16" right="0.17" top="0.24" bottom="0.23" header="0.24" footer="0.2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workbookViewId="0">
      <selection activeCell="O4" sqref="O4"/>
    </sheetView>
  </sheetViews>
  <sheetFormatPr defaultColWidth="11.125" defaultRowHeight="16.5" customHeight="1" x14ac:dyDescent="0.2"/>
  <cols>
    <col min="1" max="1" width="1.625" style="52" customWidth="1"/>
    <col min="2" max="2" width="10.125" style="56" customWidth="1"/>
    <col min="3" max="3" width="7.125" style="56" customWidth="1"/>
    <col min="4" max="4" width="15.125" style="56" customWidth="1"/>
    <col min="5" max="5" width="10.25" style="56" customWidth="1"/>
    <col min="6" max="6" width="10.125" style="55" customWidth="1"/>
    <col min="7" max="7" width="10.25" style="54" customWidth="1"/>
    <col min="8" max="8" width="9" style="53" customWidth="1"/>
    <col min="9" max="9" width="9.75" style="53" customWidth="1"/>
    <col min="10" max="10" width="11" style="53" customWidth="1"/>
    <col min="11" max="11" width="11" style="52" customWidth="1"/>
    <col min="12" max="12" width="6.125" style="52" customWidth="1"/>
    <col min="13" max="13" width="9.125" style="52" customWidth="1"/>
    <col min="14" max="14" width="1.75" style="52" customWidth="1"/>
    <col min="15" max="16384" width="11.125" style="52"/>
  </cols>
  <sheetData>
    <row r="1" spans="1:25" ht="12" customHeight="1" thickTop="1" x14ac:dyDescent="0.2">
      <c r="A1" s="138"/>
      <c r="B1" s="137"/>
      <c r="C1" s="137"/>
      <c r="D1" s="137"/>
      <c r="E1" s="137"/>
      <c r="F1" s="136"/>
      <c r="G1" s="135"/>
      <c r="H1" s="134"/>
      <c r="I1" s="134"/>
      <c r="J1" s="134"/>
      <c r="K1" s="133"/>
      <c r="L1" s="132"/>
      <c r="M1" s="131"/>
      <c r="N1" s="130"/>
      <c r="O1" s="129"/>
    </row>
    <row r="2" spans="1:25" ht="7.5" customHeight="1" x14ac:dyDescent="0.2">
      <c r="A2" s="69"/>
      <c r="H2" s="127"/>
      <c r="I2" s="127"/>
      <c r="J2" s="127"/>
      <c r="K2" s="127"/>
      <c r="L2" s="128"/>
      <c r="M2" s="127"/>
      <c r="N2" s="66"/>
      <c r="P2" s="102">
        <v>93.58</v>
      </c>
      <c r="Q2" s="100">
        <v>13217656</v>
      </c>
      <c r="R2" s="100">
        <v>1032344</v>
      </c>
      <c r="S2" s="100">
        <v>14250000</v>
      </c>
      <c r="T2" s="100">
        <f>S2*P2</f>
        <v>1333515000</v>
      </c>
      <c r="U2" s="100">
        <v>123690825</v>
      </c>
      <c r="V2" s="100">
        <f>U2+T2</f>
        <v>1457205825</v>
      </c>
      <c r="W2" s="101"/>
      <c r="X2" s="100">
        <v>11900000</v>
      </c>
      <c r="Y2" s="100">
        <f>X2-R2</f>
        <v>10867656</v>
      </c>
    </row>
    <row r="3" spans="1:25" ht="33.75" customHeight="1" x14ac:dyDescent="0.2">
      <c r="A3" s="69"/>
      <c r="D3" s="208" t="s">
        <v>55</v>
      </c>
      <c r="E3" s="208"/>
      <c r="F3" s="208"/>
      <c r="G3" s="208"/>
      <c r="H3" s="208"/>
      <c r="I3" s="208"/>
      <c r="J3" s="208"/>
      <c r="L3" s="117"/>
      <c r="N3" s="66"/>
      <c r="P3" s="102">
        <v>110.63</v>
      </c>
      <c r="Q3" s="100">
        <v>13217656</v>
      </c>
      <c r="R3" s="100">
        <v>1032344</v>
      </c>
      <c r="S3" s="100">
        <v>14250000</v>
      </c>
      <c r="T3" s="100">
        <f>S3*P3</f>
        <v>1576477500</v>
      </c>
      <c r="U3" s="100">
        <v>146226928</v>
      </c>
      <c r="V3" s="100">
        <f>U3+T3</f>
        <v>1722704428</v>
      </c>
      <c r="W3" s="101"/>
      <c r="X3" s="100">
        <v>11900000</v>
      </c>
      <c r="Y3" s="100">
        <f>X3-R3</f>
        <v>10867656</v>
      </c>
    </row>
    <row r="4" spans="1:25" ht="33" customHeight="1" x14ac:dyDescent="0.2">
      <c r="A4" s="69"/>
      <c r="D4" s="126" t="s">
        <v>5</v>
      </c>
      <c r="E4" s="210" t="s">
        <v>6</v>
      </c>
      <c r="F4" s="210"/>
      <c r="G4" s="126" t="s">
        <v>7</v>
      </c>
      <c r="H4" s="125" t="s">
        <v>13</v>
      </c>
      <c r="I4" s="214" t="s">
        <v>8</v>
      </c>
      <c r="J4" s="214"/>
      <c r="L4" s="117"/>
      <c r="N4" s="66"/>
      <c r="P4" s="102">
        <v>117.22</v>
      </c>
      <c r="Q4" s="100">
        <v>13217656</v>
      </c>
      <c r="R4" s="100">
        <v>1032344</v>
      </c>
      <c r="S4" s="100">
        <v>14250000</v>
      </c>
      <c r="T4" s="100">
        <f>S4*P4</f>
        <v>1670385000</v>
      </c>
      <c r="U4" s="100">
        <v>154937364</v>
      </c>
      <c r="V4" s="100">
        <f>U4+T4</f>
        <v>1825322364</v>
      </c>
      <c r="W4" s="101"/>
      <c r="X4" s="100">
        <v>11900000</v>
      </c>
      <c r="Y4" s="100">
        <f>X4-R4</f>
        <v>10867656</v>
      </c>
    </row>
    <row r="5" spans="1:25" ht="16.5" customHeight="1" x14ac:dyDescent="0.2">
      <c r="A5" s="69"/>
      <c r="D5" s="124">
        <v>1</v>
      </c>
      <c r="E5" s="211" t="s">
        <v>9</v>
      </c>
      <c r="F5" s="211"/>
      <c r="G5" s="123">
        <v>100000000</v>
      </c>
      <c r="H5" s="123"/>
      <c r="I5" s="215"/>
      <c r="J5" s="215"/>
      <c r="L5" s="117"/>
      <c r="N5" s="66"/>
      <c r="P5" s="102"/>
      <c r="Q5" s="100"/>
      <c r="R5" s="100"/>
      <c r="S5" s="100"/>
      <c r="T5" s="100"/>
      <c r="U5" s="100"/>
      <c r="V5" s="100"/>
      <c r="W5" s="101"/>
      <c r="X5" s="100"/>
      <c r="Y5" s="100"/>
    </row>
    <row r="6" spans="1:25" ht="33.75" customHeight="1" x14ac:dyDescent="0.2">
      <c r="A6" s="69"/>
      <c r="D6" s="122">
        <v>2</v>
      </c>
      <c r="E6" s="212" t="s">
        <v>54</v>
      </c>
      <c r="F6" s="212"/>
      <c r="G6" s="121" t="s">
        <v>53</v>
      </c>
      <c r="H6" s="120" t="s">
        <v>52</v>
      </c>
      <c r="I6" s="198"/>
      <c r="J6" s="198"/>
      <c r="L6" s="117"/>
      <c r="N6" s="66"/>
      <c r="P6" s="102">
        <v>93.58</v>
      </c>
      <c r="Q6" s="100">
        <v>13467656</v>
      </c>
      <c r="R6" s="100">
        <v>1032344</v>
      </c>
      <c r="S6" s="100">
        <v>14500000</v>
      </c>
      <c r="T6" s="100">
        <f>S6*P6</f>
        <v>1356910000</v>
      </c>
      <c r="U6" s="100">
        <v>126030325</v>
      </c>
      <c r="V6" s="100">
        <f>U6+T6</f>
        <v>1482940325</v>
      </c>
      <c r="W6" s="101"/>
      <c r="X6" s="100">
        <v>12150000</v>
      </c>
      <c r="Y6" s="100">
        <f>X6-R6</f>
        <v>11117656</v>
      </c>
    </row>
    <row r="7" spans="1:25" ht="16.5" customHeight="1" x14ac:dyDescent="0.2">
      <c r="A7" s="69"/>
      <c r="D7" s="119">
        <v>3</v>
      </c>
      <c r="E7" s="213" t="s">
        <v>51</v>
      </c>
      <c r="F7" s="213"/>
      <c r="G7" s="118">
        <v>0.25</v>
      </c>
      <c r="H7" s="118">
        <v>0.3</v>
      </c>
      <c r="I7" s="198"/>
      <c r="J7" s="198"/>
      <c r="L7" s="117"/>
      <c r="N7" s="66"/>
      <c r="P7" s="102">
        <v>110.63</v>
      </c>
      <c r="Q7" s="100">
        <v>13467656</v>
      </c>
      <c r="R7" s="100">
        <v>1032344</v>
      </c>
      <c r="S7" s="100">
        <v>14500000</v>
      </c>
      <c r="T7" s="100">
        <f>S7*P7</f>
        <v>1604135000</v>
      </c>
      <c r="U7" s="100">
        <v>148992678</v>
      </c>
      <c r="V7" s="100">
        <f>U7+T7</f>
        <v>1753127678</v>
      </c>
      <c r="W7" s="101"/>
      <c r="X7" s="100">
        <v>12150000</v>
      </c>
      <c r="Y7" s="100">
        <f>X7-R7</f>
        <v>11117656</v>
      </c>
    </row>
    <row r="8" spans="1:25" ht="17.25" customHeight="1" x14ac:dyDescent="0.2">
      <c r="A8" s="69"/>
      <c r="D8" s="119">
        <v>4</v>
      </c>
      <c r="E8" s="213" t="s">
        <v>15</v>
      </c>
      <c r="F8" s="213"/>
      <c r="G8" s="118">
        <v>0.05</v>
      </c>
      <c r="H8" s="118"/>
      <c r="I8" s="198"/>
      <c r="J8" s="198"/>
      <c r="L8" s="117"/>
      <c r="N8" s="66"/>
      <c r="P8" s="102">
        <v>117.22</v>
      </c>
      <c r="Q8" s="100">
        <v>13467656</v>
      </c>
      <c r="R8" s="100">
        <v>1032344</v>
      </c>
      <c r="S8" s="100">
        <v>14500000</v>
      </c>
      <c r="T8" s="100">
        <f>S8*P8</f>
        <v>1699690000</v>
      </c>
      <c r="U8" s="100">
        <v>157867864</v>
      </c>
      <c r="V8" s="100">
        <f>U8+T8</f>
        <v>1857557864</v>
      </c>
      <c r="W8" s="101"/>
      <c r="X8" s="100">
        <v>12150000</v>
      </c>
      <c r="Y8" s="100">
        <f>X8-R8</f>
        <v>11117656</v>
      </c>
    </row>
    <row r="9" spans="1:25" ht="9.75" customHeight="1" x14ac:dyDescent="0.2">
      <c r="A9" s="69"/>
      <c r="L9" s="117"/>
      <c r="N9" s="66"/>
      <c r="P9" s="102"/>
      <c r="Q9" s="100"/>
      <c r="R9" s="100"/>
      <c r="S9" s="100"/>
      <c r="T9" s="100"/>
      <c r="U9" s="100"/>
      <c r="V9" s="100"/>
      <c r="W9" s="101"/>
      <c r="X9" s="100"/>
      <c r="Y9" s="100"/>
    </row>
    <row r="10" spans="1:25" ht="5.25" customHeight="1" thickBot="1" x14ac:dyDescent="0.25">
      <c r="A10" s="69"/>
      <c r="L10" s="116"/>
      <c r="M10" s="115"/>
      <c r="N10" s="66"/>
      <c r="P10" s="102">
        <v>93.58</v>
      </c>
      <c r="Q10" s="100">
        <v>13717656</v>
      </c>
      <c r="R10" s="100">
        <v>1032344</v>
      </c>
      <c r="S10" s="100">
        <v>14750000</v>
      </c>
      <c r="T10" s="100">
        <f>S10*P10</f>
        <v>1380305000</v>
      </c>
      <c r="U10" s="100">
        <v>128369825</v>
      </c>
      <c r="V10" s="100">
        <f>U10+T10</f>
        <v>1508674825</v>
      </c>
      <c r="W10" s="101"/>
      <c r="X10" s="100">
        <v>12400000</v>
      </c>
      <c r="Y10" s="100">
        <f>X10-R10</f>
        <v>11367656</v>
      </c>
    </row>
    <row r="11" spans="1:25" ht="34.5" customHeight="1" x14ac:dyDescent="0.2">
      <c r="A11" s="69"/>
      <c r="B11" s="205" t="s">
        <v>50</v>
      </c>
      <c r="C11" s="206"/>
      <c r="D11" s="206"/>
      <c r="E11" s="206"/>
      <c r="F11" s="206"/>
      <c r="G11" s="206"/>
      <c r="H11" s="206"/>
      <c r="I11" s="206"/>
      <c r="J11" s="206"/>
      <c r="K11" s="207"/>
      <c r="L11" s="114"/>
      <c r="M11" s="56"/>
      <c r="N11" s="66"/>
      <c r="P11" s="102">
        <v>110.63</v>
      </c>
      <c r="Q11" s="100">
        <v>13717656</v>
      </c>
      <c r="R11" s="100">
        <v>1032344</v>
      </c>
      <c r="S11" s="100">
        <v>14750000</v>
      </c>
      <c r="T11" s="100">
        <f>S11*P11</f>
        <v>1631792500</v>
      </c>
      <c r="U11" s="100">
        <v>151758428</v>
      </c>
      <c r="V11" s="100">
        <f>U11+T11</f>
        <v>1783550928</v>
      </c>
      <c r="W11" s="101"/>
      <c r="X11" s="100">
        <v>12400000</v>
      </c>
      <c r="Y11" s="100">
        <f>X11-R11</f>
        <v>11367656</v>
      </c>
    </row>
    <row r="12" spans="1:25" s="103" customFormat="1" ht="27" customHeight="1" x14ac:dyDescent="0.2">
      <c r="A12" s="113"/>
      <c r="B12" s="112" t="s">
        <v>49</v>
      </c>
      <c r="C12" s="99" t="s">
        <v>48</v>
      </c>
      <c r="D12" s="111" t="s">
        <v>47</v>
      </c>
      <c r="E12" s="110" t="s">
        <v>46</v>
      </c>
      <c r="F12" s="110" t="s">
        <v>45</v>
      </c>
      <c r="G12" s="110" t="s">
        <v>44</v>
      </c>
      <c r="H12" s="109" t="s">
        <v>43</v>
      </c>
      <c r="I12" s="108" t="s">
        <v>42</v>
      </c>
      <c r="J12" s="108" t="s">
        <v>41</v>
      </c>
      <c r="K12" s="107" t="s">
        <v>40</v>
      </c>
      <c r="L12" s="106"/>
      <c r="M12" s="105"/>
      <c r="N12" s="66"/>
      <c r="O12" s="104"/>
      <c r="P12" s="102">
        <v>117.22</v>
      </c>
      <c r="Q12" s="100">
        <v>13717656</v>
      </c>
      <c r="R12" s="100">
        <v>1032344</v>
      </c>
      <c r="S12" s="100">
        <v>14750000</v>
      </c>
      <c r="T12" s="100">
        <f>S12*P12</f>
        <v>1728995000</v>
      </c>
      <c r="U12" s="100">
        <v>160798364</v>
      </c>
      <c r="V12" s="100">
        <f>U12+T12</f>
        <v>1889793364</v>
      </c>
      <c r="W12" s="101"/>
      <c r="X12" s="100">
        <v>12400000</v>
      </c>
      <c r="Y12" s="100">
        <f>X12-R12</f>
        <v>11367656</v>
      </c>
    </row>
    <row r="13" spans="1:25" ht="16.5" customHeight="1" x14ac:dyDescent="0.2">
      <c r="A13" s="69"/>
      <c r="B13" s="200" t="s">
        <v>39</v>
      </c>
      <c r="C13" s="79">
        <v>93.58</v>
      </c>
      <c r="D13" s="78">
        <v>11900000</v>
      </c>
      <c r="E13" s="77">
        <f>X2*P2</f>
        <v>1113602000</v>
      </c>
      <c r="F13" s="76">
        <f>Y2*P2*10%</f>
        <v>101699524.848</v>
      </c>
      <c r="G13" s="77">
        <f t="shared" ref="G13:G27" si="0">E13+F13</f>
        <v>1215301524.848</v>
      </c>
      <c r="H13" s="76">
        <v>100000000</v>
      </c>
      <c r="I13" s="76">
        <f t="shared" ref="I13:I27" si="1">(E13*$H$6+F13*$H$6)-100000000</f>
        <v>750711067.39359999</v>
      </c>
      <c r="J13" s="76">
        <f t="shared" ref="J13:J27" si="2">E13*$G$7+F13*$H$7</f>
        <v>308910357.4544</v>
      </c>
      <c r="K13" s="75">
        <f t="shared" ref="K13:K27" si="3">E13*$G$8</f>
        <v>55680100</v>
      </c>
      <c r="L13" s="68"/>
      <c r="M13" s="67"/>
      <c r="N13" s="66"/>
      <c r="P13" s="102"/>
      <c r="Q13" s="100"/>
      <c r="R13" s="100"/>
      <c r="S13" s="100"/>
      <c r="T13" s="100"/>
      <c r="U13" s="100"/>
      <c r="V13" s="100"/>
      <c r="W13" s="101"/>
      <c r="X13" s="100"/>
      <c r="Y13" s="100"/>
    </row>
    <row r="14" spans="1:25" ht="16.5" customHeight="1" x14ac:dyDescent="0.2">
      <c r="A14" s="69"/>
      <c r="B14" s="200"/>
      <c r="C14" s="79">
        <v>110.63</v>
      </c>
      <c r="D14" s="78">
        <v>11900000</v>
      </c>
      <c r="E14" s="77">
        <f>X3*P3</f>
        <v>1316497000</v>
      </c>
      <c r="F14" s="76">
        <f>Y3*P3*10%</f>
        <v>120228878.32800001</v>
      </c>
      <c r="G14" s="77">
        <f t="shared" si="0"/>
        <v>1436725878.3280001</v>
      </c>
      <c r="H14" s="76">
        <v>100000000</v>
      </c>
      <c r="I14" s="76">
        <f t="shared" si="1"/>
        <v>905708114.82959998</v>
      </c>
      <c r="J14" s="76">
        <f t="shared" si="2"/>
        <v>365192913.49839997</v>
      </c>
      <c r="K14" s="75">
        <f t="shared" si="3"/>
        <v>65824850</v>
      </c>
      <c r="L14" s="68"/>
      <c r="M14" s="67"/>
      <c r="N14" s="66"/>
      <c r="P14" s="102">
        <v>93.58</v>
      </c>
      <c r="Q14" s="100">
        <v>13967656</v>
      </c>
      <c r="R14" s="100">
        <v>1032344</v>
      </c>
      <c r="S14" s="100">
        <v>15000000</v>
      </c>
      <c r="T14" s="100">
        <f>S14*P14</f>
        <v>1403700000</v>
      </c>
      <c r="U14" s="100">
        <v>130709325</v>
      </c>
      <c r="V14" s="100">
        <f>U14+T14</f>
        <v>1534409325</v>
      </c>
      <c r="W14" s="101"/>
      <c r="X14" s="100">
        <v>12650000</v>
      </c>
      <c r="Y14" s="100">
        <f>X14-R14</f>
        <v>11617656</v>
      </c>
    </row>
    <row r="15" spans="1:25" ht="16.5" customHeight="1" thickBot="1" x14ac:dyDescent="0.25">
      <c r="A15" s="69"/>
      <c r="B15" s="201"/>
      <c r="C15" s="99">
        <v>117.22</v>
      </c>
      <c r="D15" s="98">
        <v>11900000</v>
      </c>
      <c r="E15" s="97">
        <f>X4*P4</f>
        <v>1394918000</v>
      </c>
      <c r="F15" s="96">
        <f>Y4*P4*10%</f>
        <v>127390663.632</v>
      </c>
      <c r="G15" s="97">
        <f t="shared" si="0"/>
        <v>1522308663.632</v>
      </c>
      <c r="H15" s="96">
        <v>100000000</v>
      </c>
      <c r="I15" s="96">
        <f t="shared" si="1"/>
        <v>965616064.54239988</v>
      </c>
      <c r="J15" s="96">
        <f t="shared" si="2"/>
        <v>386946699.08959997</v>
      </c>
      <c r="K15" s="95">
        <f t="shared" si="3"/>
        <v>69745900</v>
      </c>
      <c r="L15" s="68"/>
      <c r="M15" s="67"/>
      <c r="N15" s="66"/>
      <c r="P15" s="102">
        <v>110.63</v>
      </c>
      <c r="Q15" s="100">
        <v>13967656</v>
      </c>
      <c r="R15" s="100">
        <v>1032344</v>
      </c>
      <c r="S15" s="100">
        <v>15000000</v>
      </c>
      <c r="T15" s="100">
        <f>S15*P15</f>
        <v>1659450000</v>
      </c>
      <c r="U15" s="100">
        <v>154524178</v>
      </c>
      <c r="V15" s="100">
        <f>U15+T15</f>
        <v>1813974178</v>
      </c>
      <c r="W15" s="101"/>
      <c r="X15" s="100">
        <v>12650000</v>
      </c>
      <c r="Y15" s="100">
        <f>X15-R15</f>
        <v>11617656</v>
      </c>
    </row>
    <row r="16" spans="1:25" ht="16.5" customHeight="1" thickTop="1" x14ac:dyDescent="0.2">
      <c r="A16" s="69"/>
      <c r="B16" s="202" t="s">
        <v>38</v>
      </c>
      <c r="C16" s="94">
        <v>93.58</v>
      </c>
      <c r="D16" s="93">
        <v>12150000</v>
      </c>
      <c r="E16" s="92">
        <f>X6*P6</f>
        <v>1136997000</v>
      </c>
      <c r="F16" s="91">
        <f>Y6*P6*10%</f>
        <v>104039024.848</v>
      </c>
      <c r="G16" s="92">
        <f t="shared" si="0"/>
        <v>1241036024.848</v>
      </c>
      <c r="H16" s="91">
        <v>100000000</v>
      </c>
      <c r="I16" s="91">
        <f t="shared" si="1"/>
        <v>768725217.39359999</v>
      </c>
      <c r="J16" s="91">
        <f t="shared" si="2"/>
        <v>315460957.4544</v>
      </c>
      <c r="K16" s="90">
        <f t="shared" si="3"/>
        <v>56849850</v>
      </c>
      <c r="L16" s="68"/>
      <c r="M16" s="67"/>
      <c r="N16" s="66"/>
      <c r="P16" s="102">
        <v>117.22</v>
      </c>
      <c r="Q16" s="100">
        <v>13967656</v>
      </c>
      <c r="R16" s="100">
        <v>1032344</v>
      </c>
      <c r="S16" s="100">
        <v>15000000</v>
      </c>
      <c r="T16" s="100">
        <f>S16*P16</f>
        <v>1758300000</v>
      </c>
      <c r="U16" s="100">
        <v>163728864</v>
      </c>
      <c r="V16" s="100">
        <f>U16+T16</f>
        <v>1922028864</v>
      </c>
      <c r="W16" s="101"/>
      <c r="X16" s="100">
        <v>12650000</v>
      </c>
      <c r="Y16" s="100">
        <f>X16-R16</f>
        <v>11617656</v>
      </c>
    </row>
    <row r="17" spans="1:25" ht="16.5" customHeight="1" x14ac:dyDescent="0.2">
      <c r="A17" s="69"/>
      <c r="B17" s="200"/>
      <c r="C17" s="79">
        <v>110.63</v>
      </c>
      <c r="D17" s="78">
        <v>12150000</v>
      </c>
      <c r="E17" s="77">
        <f>X7*P7</f>
        <v>1344154500</v>
      </c>
      <c r="F17" s="76">
        <f>Y7*P7*10%</f>
        <v>122994628.32800001</v>
      </c>
      <c r="G17" s="77">
        <f t="shared" si="0"/>
        <v>1467149128.3280001</v>
      </c>
      <c r="H17" s="76">
        <v>100000000</v>
      </c>
      <c r="I17" s="76">
        <f t="shared" si="1"/>
        <v>927004389.82959986</v>
      </c>
      <c r="J17" s="76">
        <f t="shared" si="2"/>
        <v>372937013.49839997</v>
      </c>
      <c r="K17" s="75">
        <f t="shared" si="3"/>
        <v>67207725</v>
      </c>
      <c r="L17" s="68"/>
      <c r="M17" s="67"/>
      <c r="N17" s="66"/>
      <c r="P17" s="102"/>
      <c r="Q17" s="100"/>
      <c r="R17" s="100"/>
      <c r="S17" s="100"/>
      <c r="T17" s="100"/>
      <c r="U17" s="100"/>
      <c r="V17" s="100"/>
      <c r="W17" s="101"/>
      <c r="X17" s="100"/>
      <c r="Y17" s="100"/>
    </row>
    <row r="18" spans="1:25" ht="16.5" customHeight="1" thickBot="1" x14ac:dyDescent="0.25">
      <c r="A18" s="69"/>
      <c r="B18" s="203"/>
      <c r="C18" s="89">
        <v>117.22</v>
      </c>
      <c r="D18" s="88">
        <v>12150000</v>
      </c>
      <c r="E18" s="87">
        <f>X8*P8</f>
        <v>1424223000</v>
      </c>
      <c r="F18" s="86">
        <f>Y8*P8*10%</f>
        <v>130321163.632</v>
      </c>
      <c r="G18" s="87">
        <f t="shared" si="0"/>
        <v>1554544163.632</v>
      </c>
      <c r="H18" s="86">
        <v>100000000</v>
      </c>
      <c r="I18" s="86">
        <f t="shared" si="1"/>
        <v>988180914.54239988</v>
      </c>
      <c r="J18" s="86">
        <f t="shared" si="2"/>
        <v>395152099.08959997</v>
      </c>
      <c r="K18" s="85">
        <f t="shared" si="3"/>
        <v>71211150</v>
      </c>
      <c r="L18" s="68"/>
      <c r="M18" s="67"/>
      <c r="N18" s="66"/>
      <c r="P18" s="102">
        <v>93.58</v>
      </c>
      <c r="Q18" s="100">
        <v>14167656</v>
      </c>
      <c r="R18" s="100">
        <v>1032344</v>
      </c>
      <c r="S18" s="100">
        <v>15200000</v>
      </c>
      <c r="T18" s="100">
        <f>S18*P18</f>
        <v>1422416000</v>
      </c>
      <c r="U18" s="100">
        <v>132580925</v>
      </c>
      <c r="V18" s="100">
        <f>U18+T18</f>
        <v>1554996925</v>
      </c>
      <c r="W18" s="101"/>
      <c r="X18" s="100">
        <v>12900000</v>
      </c>
      <c r="Y18" s="100">
        <f>X18-R18</f>
        <v>11867656</v>
      </c>
    </row>
    <row r="19" spans="1:25" ht="16.5" customHeight="1" thickTop="1" x14ac:dyDescent="0.2">
      <c r="A19" s="69"/>
      <c r="B19" s="199" t="s">
        <v>37</v>
      </c>
      <c r="C19" s="84">
        <v>93.58</v>
      </c>
      <c r="D19" s="83">
        <v>12400000</v>
      </c>
      <c r="E19" s="82">
        <f>X10*P10</f>
        <v>1160392000</v>
      </c>
      <c r="F19" s="81">
        <f>Y10*P10*10%</f>
        <v>106378524.848</v>
      </c>
      <c r="G19" s="82">
        <f t="shared" si="0"/>
        <v>1266770524.848</v>
      </c>
      <c r="H19" s="81">
        <v>100000000</v>
      </c>
      <c r="I19" s="81">
        <f t="shared" si="1"/>
        <v>786739367.39359999</v>
      </c>
      <c r="J19" s="81">
        <f t="shared" si="2"/>
        <v>322011557.4544</v>
      </c>
      <c r="K19" s="80">
        <f t="shared" si="3"/>
        <v>58019600</v>
      </c>
      <c r="L19" s="68"/>
      <c r="M19" s="67"/>
      <c r="N19" s="66"/>
      <c r="P19" s="102">
        <v>110.63</v>
      </c>
      <c r="Q19" s="100">
        <v>14167656</v>
      </c>
      <c r="R19" s="100">
        <v>1032344</v>
      </c>
      <c r="S19" s="100">
        <v>15200000</v>
      </c>
      <c r="T19" s="100">
        <f>S19*P19</f>
        <v>1681576000</v>
      </c>
      <c r="U19" s="100">
        <v>156736778</v>
      </c>
      <c r="V19" s="100">
        <f>U19+T19</f>
        <v>1838312778</v>
      </c>
      <c r="W19" s="101"/>
      <c r="X19" s="100">
        <v>12900000</v>
      </c>
      <c r="Y19" s="100">
        <f>X19-R19</f>
        <v>11867656</v>
      </c>
    </row>
    <row r="20" spans="1:25" ht="16.5" customHeight="1" x14ac:dyDescent="0.2">
      <c r="A20" s="69"/>
      <c r="B20" s="200"/>
      <c r="C20" s="79">
        <v>110.63</v>
      </c>
      <c r="D20" s="78">
        <v>12400000</v>
      </c>
      <c r="E20" s="77">
        <f>X11*P11</f>
        <v>1371812000</v>
      </c>
      <c r="F20" s="76">
        <f>Y11*P11*10%</f>
        <v>125760378.32800001</v>
      </c>
      <c r="G20" s="77">
        <f t="shared" si="0"/>
        <v>1497572378.3280001</v>
      </c>
      <c r="H20" s="76">
        <v>100000000</v>
      </c>
      <c r="I20" s="76">
        <f t="shared" si="1"/>
        <v>948300664.82959986</v>
      </c>
      <c r="J20" s="76">
        <f t="shared" si="2"/>
        <v>380681113.49839997</v>
      </c>
      <c r="K20" s="75">
        <f t="shared" si="3"/>
        <v>68590600</v>
      </c>
      <c r="L20" s="68"/>
      <c r="M20" s="67"/>
      <c r="N20" s="66"/>
      <c r="P20" s="102">
        <v>117.22</v>
      </c>
      <c r="Q20" s="100">
        <v>14167656</v>
      </c>
      <c r="R20" s="100">
        <v>1032344</v>
      </c>
      <c r="S20" s="100">
        <v>15200000</v>
      </c>
      <c r="T20" s="100">
        <f>S20*P20</f>
        <v>1781744000</v>
      </c>
      <c r="U20" s="100">
        <v>166073264</v>
      </c>
      <c r="V20" s="100">
        <f>U20+T20</f>
        <v>1947817264</v>
      </c>
      <c r="W20" s="101"/>
      <c r="X20" s="100">
        <v>12900000</v>
      </c>
      <c r="Y20" s="100">
        <f>X20-R20</f>
        <v>11867656</v>
      </c>
    </row>
    <row r="21" spans="1:25" ht="16.5" customHeight="1" thickBot="1" x14ac:dyDescent="0.25">
      <c r="A21" s="69"/>
      <c r="B21" s="201"/>
      <c r="C21" s="99">
        <v>117.22</v>
      </c>
      <c r="D21" s="98">
        <v>12400000</v>
      </c>
      <c r="E21" s="97">
        <f>X12*P12</f>
        <v>1453528000</v>
      </c>
      <c r="F21" s="96">
        <f>Y12*P12*10%</f>
        <v>133251663.632</v>
      </c>
      <c r="G21" s="97">
        <f t="shared" si="0"/>
        <v>1586779663.632</v>
      </c>
      <c r="H21" s="96">
        <v>100000000</v>
      </c>
      <c r="I21" s="96">
        <f t="shared" si="1"/>
        <v>1010745764.5423999</v>
      </c>
      <c r="J21" s="96">
        <f t="shared" si="2"/>
        <v>403357499.08959997</v>
      </c>
      <c r="K21" s="95">
        <f t="shared" si="3"/>
        <v>72676400</v>
      </c>
      <c r="L21" s="68"/>
      <c r="M21" s="67"/>
      <c r="N21" s="66"/>
    </row>
    <row r="22" spans="1:25" ht="16.5" customHeight="1" thickTop="1" x14ac:dyDescent="0.2">
      <c r="A22" s="69"/>
      <c r="B22" s="202" t="s">
        <v>36</v>
      </c>
      <c r="C22" s="94">
        <v>93.58</v>
      </c>
      <c r="D22" s="93">
        <v>12650000</v>
      </c>
      <c r="E22" s="92">
        <f>X14*P14</f>
        <v>1183787000</v>
      </c>
      <c r="F22" s="91">
        <f>Y14*P14*10%</f>
        <v>108718024.848</v>
      </c>
      <c r="G22" s="92">
        <f t="shared" si="0"/>
        <v>1292505024.848</v>
      </c>
      <c r="H22" s="91">
        <v>100000000</v>
      </c>
      <c r="I22" s="91">
        <f t="shared" si="1"/>
        <v>804753517.39359999</v>
      </c>
      <c r="J22" s="91">
        <f t="shared" si="2"/>
        <v>328562157.4544</v>
      </c>
      <c r="K22" s="90">
        <f t="shared" si="3"/>
        <v>59189350</v>
      </c>
      <c r="L22" s="68"/>
      <c r="M22" s="67"/>
      <c r="N22" s="66"/>
    </row>
    <row r="23" spans="1:25" ht="16.5" customHeight="1" x14ac:dyDescent="0.2">
      <c r="A23" s="69"/>
      <c r="B23" s="200"/>
      <c r="C23" s="79">
        <v>110.63</v>
      </c>
      <c r="D23" s="78">
        <v>12650000</v>
      </c>
      <c r="E23" s="77">
        <f>X15*P15</f>
        <v>1399469500</v>
      </c>
      <c r="F23" s="76">
        <f>Y15*P15*10%</f>
        <v>128526128.32800001</v>
      </c>
      <c r="G23" s="77">
        <f t="shared" si="0"/>
        <v>1527995628.3280001</v>
      </c>
      <c r="H23" s="76">
        <v>100000000</v>
      </c>
      <c r="I23" s="76">
        <f t="shared" si="1"/>
        <v>969596939.82959986</v>
      </c>
      <c r="J23" s="76">
        <f t="shared" si="2"/>
        <v>388425213.49839997</v>
      </c>
      <c r="K23" s="75">
        <f t="shared" si="3"/>
        <v>69973475</v>
      </c>
      <c r="L23" s="68"/>
      <c r="M23" s="67"/>
      <c r="N23" s="66"/>
    </row>
    <row r="24" spans="1:25" ht="16.5" customHeight="1" thickBot="1" x14ac:dyDescent="0.25">
      <c r="A24" s="69"/>
      <c r="B24" s="203"/>
      <c r="C24" s="89">
        <v>117.22</v>
      </c>
      <c r="D24" s="88">
        <v>12650000</v>
      </c>
      <c r="E24" s="87">
        <f>X16*P16</f>
        <v>1482833000</v>
      </c>
      <c r="F24" s="86">
        <f>Y16*P16*10%</f>
        <v>136182163.632</v>
      </c>
      <c r="G24" s="87">
        <f t="shared" si="0"/>
        <v>1619015163.632</v>
      </c>
      <c r="H24" s="86">
        <v>100000000</v>
      </c>
      <c r="I24" s="86">
        <f t="shared" si="1"/>
        <v>1033310614.5423999</v>
      </c>
      <c r="J24" s="86">
        <f t="shared" si="2"/>
        <v>411562899.08959997</v>
      </c>
      <c r="K24" s="85">
        <f t="shared" si="3"/>
        <v>74141650</v>
      </c>
      <c r="L24" s="68"/>
      <c r="M24" s="67"/>
      <c r="N24" s="66"/>
    </row>
    <row r="25" spans="1:25" ht="16.5" customHeight="1" thickTop="1" x14ac:dyDescent="0.2">
      <c r="A25" s="69"/>
      <c r="B25" s="199" t="s">
        <v>35</v>
      </c>
      <c r="C25" s="84">
        <v>93.58</v>
      </c>
      <c r="D25" s="83">
        <v>12900000</v>
      </c>
      <c r="E25" s="82">
        <f>X18*P18</f>
        <v>1207182000</v>
      </c>
      <c r="F25" s="81">
        <f>Y18*P18*10%</f>
        <v>111057524.848</v>
      </c>
      <c r="G25" s="82">
        <f t="shared" si="0"/>
        <v>1318239524.848</v>
      </c>
      <c r="H25" s="81">
        <v>100000000</v>
      </c>
      <c r="I25" s="81">
        <f t="shared" si="1"/>
        <v>822767667.39359999</v>
      </c>
      <c r="J25" s="81">
        <f t="shared" si="2"/>
        <v>335112757.4544</v>
      </c>
      <c r="K25" s="80">
        <f t="shared" si="3"/>
        <v>60359100</v>
      </c>
      <c r="L25" s="68"/>
      <c r="M25" s="67"/>
      <c r="N25" s="66"/>
    </row>
    <row r="26" spans="1:25" ht="16.5" customHeight="1" x14ac:dyDescent="0.2">
      <c r="A26" s="69"/>
      <c r="B26" s="200"/>
      <c r="C26" s="79">
        <v>110.63</v>
      </c>
      <c r="D26" s="78">
        <v>12900000</v>
      </c>
      <c r="E26" s="77">
        <f>X19*P19</f>
        <v>1427127000</v>
      </c>
      <c r="F26" s="76">
        <f>Y19*P19*10%</f>
        <v>131291878.32800001</v>
      </c>
      <c r="G26" s="77">
        <f t="shared" si="0"/>
        <v>1558418878.3280001</v>
      </c>
      <c r="H26" s="76">
        <v>100000000</v>
      </c>
      <c r="I26" s="76">
        <f t="shared" si="1"/>
        <v>990893214.82959986</v>
      </c>
      <c r="J26" s="76">
        <f t="shared" si="2"/>
        <v>396169313.49839997</v>
      </c>
      <c r="K26" s="75">
        <f t="shared" si="3"/>
        <v>71356350</v>
      </c>
      <c r="L26" s="68"/>
      <c r="M26" s="67"/>
      <c r="N26" s="66"/>
    </row>
    <row r="27" spans="1:25" ht="16.5" customHeight="1" thickBot="1" x14ac:dyDescent="0.25">
      <c r="A27" s="69"/>
      <c r="B27" s="204"/>
      <c r="C27" s="74">
        <v>117.22</v>
      </c>
      <c r="D27" s="73">
        <v>12900000</v>
      </c>
      <c r="E27" s="72">
        <f>X20*P20</f>
        <v>1512138000</v>
      </c>
      <c r="F27" s="71">
        <f>Y20*P20*10%</f>
        <v>139112663.632</v>
      </c>
      <c r="G27" s="72">
        <f t="shared" si="0"/>
        <v>1651250663.632</v>
      </c>
      <c r="H27" s="71">
        <v>100000000</v>
      </c>
      <c r="I27" s="71">
        <f t="shared" si="1"/>
        <v>1055875464.5423999</v>
      </c>
      <c r="J27" s="71">
        <f t="shared" si="2"/>
        <v>419768299.08959997</v>
      </c>
      <c r="K27" s="70">
        <f t="shared" si="3"/>
        <v>75606900</v>
      </c>
      <c r="L27" s="68"/>
      <c r="M27" s="67"/>
      <c r="N27" s="66"/>
    </row>
    <row r="28" spans="1:25" ht="44.25" customHeight="1" x14ac:dyDescent="0.25">
      <c r="A28" s="69"/>
      <c r="B28" s="209" t="s">
        <v>34</v>
      </c>
      <c r="C28" s="209"/>
      <c r="D28" s="209"/>
      <c r="E28" s="209"/>
      <c r="F28" s="209"/>
      <c r="G28" s="209"/>
      <c r="H28" s="209"/>
      <c r="I28" s="209"/>
      <c r="J28" s="209"/>
      <c r="K28" s="209"/>
      <c r="L28" s="68"/>
      <c r="M28" s="67"/>
      <c r="N28" s="66"/>
    </row>
    <row r="29" spans="1:25" ht="42" customHeight="1" thickBot="1" x14ac:dyDescent="0.25">
      <c r="A29" s="65"/>
      <c r="B29" s="64"/>
      <c r="C29" s="64"/>
      <c r="D29" s="63"/>
      <c r="E29" s="63"/>
      <c r="F29" s="63"/>
      <c r="G29" s="62"/>
      <c r="H29" s="62"/>
      <c r="I29" s="62"/>
      <c r="J29" s="61"/>
      <c r="K29" s="60"/>
      <c r="L29" s="59"/>
      <c r="M29" s="58"/>
      <c r="N29" s="57"/>
    </row>
    <row r="30" spans="1:25" ht="16.5" customHeight="1" x14ac:dyDescent="0.2">
      <c r="D30" s="52"/>
      <c r="E30" s="52"/>
      <c r="F30" s="52"/>
    </row>
    <row r="31" spans="1:25" ht="16.5" customHeight="1" x14ac:dyDescent="0.2">
      <c r="D31" s="52"/>
      <c r="E31" s="52"/>
      <c r="F31" s="52"/>
    </row>
    <row r="32" spans="1:25" ht="16.5" customHeight="1" x14ac:dyDescent="0.2">
      <c r="D32" s="52"/>
      <c r="E32" s="52"/>
      <c r="F32" s="52"/>
    </row>
  </sheetData>
  <mergeCells count="18">
    <mergeCell ref="D3:J3"/>
    <mergeCell ref="B28:K28"/>
    <mergeCell ref="E4:F4"/>
    <mergeCell ref="E5:F5"/>
    <mergeCell ref="E6:F6"/>
    <mergeCell ref="E7:F7"/>
    <mergeCell ref="E8:F8"/>
    <mergeCell ref="I4:J4"/>
    <mergeCell ref="I5:J5"/>
    <mergeCell ref="I6:J6"/>
    <mergeCell ref="I7:J7"/>
    <mergeCell ref="I8:J8"/>
    <mergeCell ref="B19:B21"/>
    <mergeCell ref="B22:B24"/>
    <mergeCell ref="B25:B27"/>
    <mergeCell ref="B13:B15"/>
    <mergeCell ref="B16:B18"/>
    <mergeCell ref="B11:K11"/>
  </mergeCells>
  <pageMargins left="0.46" right="0.18" top="0.28999999999999998" bottom="0.31" header="0.25" footer="0.31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E26" sqref="E26"/>
    </sheetView>
  </sheetViews>
  <sheetFormatPr defaultRowHeight="18.75" x14ac:dyDescent="0.35"/>
  <cols>
    <col min="1" max="1" width="5.875" style="5" customWidth="1"/>
    <col min="2" max="2" width="26.25" style="4" customWidth="1"/>
    <col min="3" max="3" width="12.875" style="2" customWidth="1"/>
    <col min="4" max="4" width="10.5" style="7" customWidth="1"/>
    <col min="5" max="5" width="20.125" style="7" customWidth="1"/>
    <col min="6" max="6" width="13.125" style="7" customWidth="1"/>
    <col min="7" max="7" width="9" style="1" customWidth="1"/>
  </cols>
  <sheetData>
    <row r="1" spans="1:15" s="19" customFormat="1" ht="17.100000000000001" customHeight="1" x14ac:dyDescent="0.35">
      <c r="D1" s="216" t="s">
        <v>21</v>
      </c>
      <c r="E1" s="216"/>
      <c r="F1" s="17"/>
      <c r="G1" s="18"/>
    </row>
    <row r="2" spans="1:15" s="19" customFormat="1" ht="17.100000000000001" customHeight="1" x14ac:dyDescent="0.35">
      <c r="D2" s="216" t="s">
        <v>19</v>
      </c>
      <c r="E2" s="216"/>
      <c r="F2" s="17"/>
      <c r="G2" s="18"/>
    </row>
    <row r="3" spans="1:15" s="19" customFormat="1" ht="17.100000000000001" customHeight="1" x14ac:dyDescent="0.35">
      <c r="D3" s="216" t="s">
        <v>20</v>
      </c>
      <c r="E3" s="216"/>
      <c r="F3" s="17"/>
      <c r="G3" s="18"/>
    </row>
    <row r="4" spans="1:15" s="19" customFormat="1" ht="17.100000000000001" customHeight="1" x14ac:dyDescent="0.35">
      <c r="C4" s="17"/>
      <c r="D4" s="17"/>
      <c r="E4" s="17"/>
      <c r="F4" s="17"/>
      <c r="G4" s="18"/>
    </row>
    <row r="5" spans="1:15" s="19" customFormat="1" ht="17.100000000000001" customHeight="1" x14ac:dyDescent="0.35">
      <c r="C5" s="17"/>
      <c r="D5" s="17"/>
      <c r="E5" s="17"/>
      <c r="F5" s="17"/>
      <c r="G5" s="18"/>
    </row>
    <row r="6" spans="1:15" s="10" customFormat="1" ht="4.5" customHeight="1" x14ac:dyDescent="0.5">
      <c r="G6" s="9"/>
    </row>
    <row r="7" spans="1:15" s="12" customFormat="1" ht="45.75" customHeight="1" x14ac:dyDescent="0.45">
      <c r="A7" s="217" t="s">
        <v>22</v>
      </c>
      <c r="B7" s="217"/>
      <c r="C7" s="217"/>
      <c r="D7" s="217"/>
      <c r="E7" s="217"/>
      <c r="F7" s="46"/>
      <c r="G7" s="11"/>
    </row>
    <row r="8" spans="1:15" s="12" customFormat="1" ht="24.75" customHeight="1" x14ac:dyDescent="0.45">
      <c r="A8" s="221"/>
      <c r="B8" s="221"/>
      <c r="C8" s="221"/>
      <c r="D8" s="221"/>
      <c r="E8" s="221"/>
      <c r="F8" s="221"/>
      <c r="G8" s="11"/>
    </row>
    <row r="9" spans="1:15" ht="64.5" customHeight="1" x14ac:dyDescent="0.35">
      <c r="A9" s="13" t="s">
        <v>23</v>
      </c>
      <c r="B9" s="13" t="s">
        <v>0</v>
      </c>
      <c r="C9" s="218" t="s">
        <v>18</v>
      </c>
      <c r="D9" s="218"/>
      <c r="E9" s="16" t="s">
        <v>1</v>
      </c>
      <c r="F9" s="44"/>
    </row>
    <row r="10" spans="1:15" ht="20.100000000000001" customHeight="1" x14ac:dyDescent="0.35">
      <c r="A10" s="20">
        <v>1</v>
      </c>
      <c r="B10" s="21" t="s">
        <v>10</v>
      </c>
      <c r="C10" s="219">
        <v>14250000</v>
      </c>
      <c r="D10" s="219"/>
      <c r="E10" s="48"/>
      <c r="F10" s="43"/>
    </row>
    <row r="11" spans="1:15" ht="20.100000000000001" customHeight="1" x14ac:dyDescent="0.35">
      <c r="A11" s="20">
        <v>2</v>
      </c>
      <c r="B11" s="21" t="s">
        <v>2</v>
      </c>
      <c r="C11" s="219">
        <v>14500000</v>
      </c>
      <c r="D11" s="219"/>
      <c r="E11" s="48"/>
      <c r="F11" s="43"/>
    </row>
    <row r="12" spans="1:15" ht="20.100000000000001" customHeight="1" x14ac:dyDescent="0.35">
      <c r="A12" s="20">
        <v>3</v>
      </c>
      <c r="B12" s="21" t="s">
        <v>3</v>
      </c>
      <c r="C12" s="219">
        <v>14750000</v>
      </c>
      <c r="D12" s="219"/>
      <c r="E12" s="48"/>
      <c r="F12" s="43"/>
      <c r="L12" s="216"/>
      <c r="M12" s="216"/>
      <c r="N12" s="216"/>
      <c r="O12" s="216"/>
    </row>
    <row r="13" spans="1:15" ht="20.100000000000001" customHeight="1" x14ac:dyDescent="0.35">
      <c r="A13" s="20">
        <v>4</v>
      </c>
      <c r="B13" s="21" t="s">
        <v>11</v>
      </c>
      <c r="C13" s="219">
        <v>15000000</v>
      </c>
      <c r="D13" s="219"/>
      <c r="E13" s="48"/>
      <c r="F13" s="43"/>
      <c r="L13" s="216"/>
      <c r="M13" s="216"/>
      <c r="N13" s="216"/>
      <c r="O13" s="216"/>
    </row>
    <row r="14" spans="1:15" ht="20.100000000000001" customHeight="1" x14ac:dyDescent="0.35">
      <c r="A14" s="20">
        <v>5</v>
      </c>
      <c r="B14" s="21" t="s">
        <v>4</v>
      </c>
      <c r="C14" s="219">
        <v>15200000</v>
      </c>
      <c r="D14" s="219"/>
      <c r="E14" s="48"/>
      <c r="F14" s="43"/>
      <c r="L14" s="216"/>
      <c r="M14" s="216"/>
      <c r="N14" s="216"/>
      <c r="O14" s="216"/>
    </row>
    <row r="15" spans="1:15" ht="15" customHeight="1" x14ac:dyDescent="0.35">
      <c r="A15" s="23"/>
      <c r="B15" s="24"/>
      <c r="C15" s="25"/>
      <c r="D15" s="25"/>
      <c r="E15" s="25"/>
      <c r="F15" s="25"/>
    </row>
    <row r="16" spans="1:15" ht="15" customHeight="1" x14ac:dyDescent="0.35">
      <c r="A16" s="23"/>
      <c r="B16" s="24"/>
      <c r="C16" s="25"/>
      <c r="D16" s="25"/>
      <c r="E16" s="25"/>
      <c r="F16" s="25"/>
    </row>
    <row r="17" spans="1:8" s="12" customFormat="1" ht="24.75" customHeight="1" x14ac:dyDescent="0.45">
      <c r="A17" s="221" t="s">
        <v>17</v>
      </c>
      <c r="B17" s="221"/>
      <c r="C17" s="221"/>
      <c r="D17" s="221"/>
      <c r="E17" s="221"/>
      <c r="F17" s="47"/>
      <c r="G17" s="11"/>
    </row>
    <row r="18" spans="1:8" ht="15" customHeight="1" x14ac:dyDescent="0.35">
      <c r="A18" s="23"/>
      <c r="B18" s="24"/>
      <c r="C18" s="25"/>
      <c r="D18" s="25"/>
      <c r="E18" s="25"/>
      <c r="F18" s="25"/>
    </row>
    <row r="19" spans="1:8" ht="45" customHeight="1" x14ac:dyDescent="0.35">
      <c r="A19" s="14" t="s">
        <v>5</v>
      </c>
      <c r="B19" s="13" t="s">
        <v>6</v>
      </c>
      <c r="C19" s="14" t="s">
        <v>7</v>
      </c>
      <c r="D19" s="15" t="s">
        <v>13</v>
      </c>
      <c r="E19" s="16" t="s">
        <v>8</v>
      </c>
      <c r="F19" s="45"/>
    </row>
    <row r="20" spans="1:8" ht="20.100000000000001" customHeight="1" x14ac:dyDescent="0.35">
      <c r="A20" s="20">
        <v>0</v>
      </c>
      <c r="B20" s="21" t="s">
        <v>9</v>
      </c>
      <c r="C20" s="22">
        <v>100000000</v>
      </c>
      <c r="D20" s="22"/>
      <c r="E20" s="26"/>
      <c r="F20" s="40"/>
      <c r="H20" s="36"/>
    </row>
    <row r="21" spans="1:8" s="31" customFormat="1" ht="38.25" customHeight="1" x14ac:dyDescent="0.25">
      <c r="A21" s="27">
        <v>1</v>
      </c>
      <c r="B21" s="28" t="s">
        <v>28</v>
      </c>
      <c r="C21" s="49" t="s">
        <v>12</v>
      </c>
      <c r="D21" s="39" t="s">
        <v>14</v>
      </c>
      <c r="E21" s="29" t="s">
        <v>30</v>
      </c>
      <c r="F21" s="41"/>
      <c r="G21" s="30"/>
      <c r="H21" s="36"/>
    </row>
    <row r="22" spans="1:8" ht="20.100000000000001" customHeight="1" x14ac:dyDescent="0.35">
      <c r="A22" s="20">
        <v>2</v>
      </c>
      <c r="B22" s="21" t="s">
        <v>24</v>
      </c>
      <c r="C22" s="50">
        <v>0.15</v>
      </c>
      <c r="D22" s="50">
        <v>0.15</v>
      </c>
      <c r="E22" s="29" t="s">
        <v>31</v>
      </c>
      <c r="F22" s="40"/>
      <c r="H22" s="36"/>
    </row>
    <row r="23" spans="1:8" ht="20.100000000000001" customHeight="1" x14ac:dyDescent="0.35">
      <c r="A23" s="20">
        <v>3</v>
      </c>
      <c r="B23" s="21" t="s">
        <v>25</v>
      </c>
      <c r="C23" s="50">
        <v>0.15</v>
      </c>
      <c r="D23" s="50">
        <v>0.15</v>
      </c>
      <c r="E23" s="29" t="s">
        <v>32</v>
      </c>
      <c r="F23" s="40"/>
      <c r="H23" s="36"/>
    </row>
    <row r="24" spans="1:8" ht="20.100000000000001" customHeight="1" x14ac:dyDescent="0.35">
      <c r="A24" s="20">
        <v>4</v>
      </c>
      <c r="B24" s="21" t="s">
        <v>26</v>
      </c>
      <c r="C24" s="50">
        <v>0.2</v>
      </c>
      <c r="D24" s="50">
        <v>0.2</v>
      </c>
      <c r="E24" s="29" t="s">
        <v>33</v>
      </c>
      <c r="F24" s="40"/>
      <c r="H24" s="36"/>
    </row>
    <row r="25" spans="1:8" ht="20.100000000000001" customHeight="1" x14ac:dyDescent="0.35">
      <c r="A25" s="20">
        <v>5</v>
      </c>
      <c r="B25" s="21" t="s">
        <v>27</v>
      </c>
      <c r="C25" s="50">
        <v>0.25</v>
      </c>
      <c r="D25" s="50">
        <v>0.3</v>
      </c>
      <c r="E25" s="26"/>
      <c r="F25" s="42"/>
      <c r="H25" s="37"/>
    </row>
    <row r="26" spans="1:8" ht="20.100000000000001" customHeight="1" x14ac:dyDescent="0.35">
      <c r="A26" s="20">
        <v>8</v>
      </c>
      <c r="B26" s="21" t="s">
        <v>15</v>
      </c>
      <c r="C26" s="50">
        <v>0.05</v>
      </c>
      <c r="D26" s="38"/>
      <c r="E26" s="26"/>
      <c r="F26" s="40"/>
    </row>
    <row r="28" spans="1:8" ht="20.100000000000001" customHeight="1" x14ac:dyDescent="0.35">
      <c r="A28" s="23"/>
      <c r="B28" s="24"/>
      <c r="C28" s="32"/>
      <c r="D28" s="33"/>
      <c r="E28" s="33"/>
      <c r="F28" s="25"/>
    </row>
    <row r="29" spans="1:8" ht="15.95" customHeight="1" x14ac:dyDescent="0.35">
      <c r="A29" s="6"/>
      <c r="B29" s="6"/>
      <c r="C29" s="223" t="s">
        <v>29</v>
      </c>
      <c r="D29" s="223"/>
      <c r="E29" s="223"/>
    </row>
    <row r="30" spans="1:8" ht="15.95" customHeight="1" x14ac:dyDescent="0.35">
      <c r="A30" s="8"/>
      <c r="B30" s="8"/>
      <c r="C30" s="222" t="s">
        <v>16</v>
      </c>
      <c r="D30" s="222"/>
      <c r="E30" s="222"/>
    </row>
    <row r="31" spans="1:8" ht="15.95" customHeight="1" x14ac:dyDescent="0.35">
      <c r="A31" s="35"/>
      <c r="B31" s="35"/>
      <c r="C31" s="35"/>
      <c r="D31" s="222"/>
      <c r="E31" s="222"/>
      <c r="F31" s="222"/>
    </row>
    <row r="32" spans="1:8" ht="15.95" customHeight="1" x14ac:dyDescent="0.35">
      <c r="A32" s="35"/>
      <c r="B32" s="35"/>
      <c r="C32" s="35"/>
      <c r="D32" s="34"/>
      <c r="E32" s="34"/>
      <c r="F32" s="34"/>
    </row>
    <row r="33" spans="2:6" ht="15.95" customHeight="1" x14ac:dyDescent="0.35">
      <c r="B33" s="3"/>
    </row>
    <row r="34" spans="2:6" x14ac:dyDescent="0.35">
      <c r="B34" s="3"/>
    </row>
    <row r="35" spans="2:6" x14ac:dyDescent="0.35">
      <c r="B35" s="3"/>
      <c r="D35" s="220"/>
      <c r="E35" s="220"/>
      <c r="F35" s="220"/>
    </row>
  </sheetData>
  <mergeCells count="19">
    <mergeCell ref="D35:F35"/>
    <mergeCell ref="A8:F8"/>
    <mergeCell ref="D31:F31"/>
    <mergeCell ref="C29:E29"/>
    <mergeCell ref="C30:E30"/>
    <mergeCell ref="C12:D12"/>
    <mergeCell ref="C13:D13"/>
    <mergeCell ref="C14:D14"/>
    <mergeCell ref="A17:E17"/>
    <mergeCell ref="L12:O12"/>
    <mergeCell ref="L13:O13"/>
    <mergeCell ref="L14:O14"/>
    <mergeCell ref="D1:E1"/>
    <mergeCell ref="D2:E2"/>
    <mergeCell ref="D3:E3"/>
    <mergeCell ref="A7:E7"/>
    <mergeCell ref="C9:D9"/>
    <mergeCell ref="C10:D10"/>
    <mergeCell ref="C11:D11"/>
  </mergeCells>
  <phoneticPr fontId="17" type="noConversion"/>
  <pageMargins left="0.63" right="0.27" top="0.24" bottom="0.23" header="0.24" footer="0.2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Thanh toan theo tien do</vt:lpstr>
      <vt:lpstr>Thanh toan 70%</vt:lpstr>
      <vt:lpstr>Gia ban can ho</vt:lpstr>
    </vt:vector>
  </TitlesOfParts>
  <Company>cfc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</dc:creator>
  <cp:lastModifiedBy>PhuongThao</cp:lastModifiedBy>
  <cp:lastPrinted>2012-04-14T07:31:59Z</cp:lastPrinted>
  <dcterms:created xsi:type="dcterms:W3CDTF">2007-08-01T08:43:33Z</dcterms:created>
  <dcterms:modified xsi:type="dcterms:W3CDTF">2012-08-25T02:46:55Z</dcterms:modified>
</cp:coreProperties>
</file>